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memo 1188 UTI" sheetId="1" r:id="rId1"/>
  </sheets>
  <externalReferences>
    <externalReference r:id="rId2"/>
    <externalReference r:id="rId3"/>
  </externalReferences>
  <definedNames>
    <definedName name="_xlnm._FilterDatabase" localSheetId="0" hidden="1">'memo 1188 UTI'!$A$5:$AE$101</definedName>
  </definedNames>
  <calcPr calcId="125725"/>
</workbook>
</file>

<file path=xl/calcChain.xml><?xml version="1.0" encoding="utf-8"?>
<calcChain xmlns="http://schemas.openxmlformats.org/spreadsheetml/2006/main">
  <c r="G6" i="1"/>
  <c r="AA6"/>
  <c r="AB6"/>
  <c r="AC6"/>
  <c r="AD6"/>
  <c r="G7"/>
  <c r="Q7"/>
  <c r="R7" s="1"/>
  <c r="AA7"/>
  <c r="AB7"/>
  <c r="AC7"/>
  <c r="AD7"/>
  <c r="G8"/>
  <c r="AA8"/>
  <c r="AB8"/>
  <c r="AC8"/>
  <c r="AD8"/>
  <c r="G9"/>
  <c r="AA9"/>
  <c r="AB9"/>
  <c r="AC9"/>
  <c r="AD9"/>
  <c r="G10"/>
  <c r="AA10"/>
  <c r="AB10"/>
  <c r="AC10"/>
  <c r="AD10"/>
  <c r="G11"/>
  <c r="AA11"/>
  <c r="AB11"/>
  <c r="AC11"/>
  <c r="AD11"/>
  <c r="G12"/>
  <c r="Q12"/>
  <c r="AA12"/>
  <c r="AB12"/>
  <c r="AC12"/>
  <c r="AD12"/>
  <c r="G13"/>
  <c r="Q13"/>
  <c r="R13" s="1"/>
  <c r="AA13"/>
  <c r="AB13"/>
  <c r="AC13"/>
  <c r="AD13"/>
  <c r="G14"/>
  <c r="Q14"/>
  <c r="R14"/>
  <c r="G15"/>
  <c r="Q15"/>
  <c r="AA15"/>
  <c r="AB15"/>
  <c r="AC15"/>
  <c r="AD15"/>
  <c r="G16"/>
  <c r="Q16"/>
  <c r="AA16"/>
  <c r="AB16"/>
  <c r="AC16"/>
  <c r="AD16"/>
  <c r="G17"/>
  <c r="AA17"/>
  <c r="AB17"/>
  <c r="AC17"/>
  <c r="AD17"/>
  <c r="G18"/>
  <c r="AA18"/>
  <c r="AB18"/>
  <c r="AC18"/>
  <c r="AD18"/>
  <c r="G19"/>
  <c r="Q19"/>
  <c r="AA19"/>
  <c r="AB19"/>
  <c r="AC19"/>
  <c r="AD19"/>
  <c r="G20"/>
  <c r="Q20"/>
  <c r="AA20"/>
  <c r="AB20"/>
  <c r="AC20"/>
  <c r="AD20"/>
  <c r="G21"/>
  <c r="Q21"/>
  <c r="R21" s="1"/>
  <c r="G22"/>
  <c r="AA22"/>
  <c r="AB22"/>
  <c r="AC22"/>
  <c r="AD22"/>
  <c r="G23"/>
  <c r="AA23"/>
  <c r="AB23"/>
  <c r="AC23"/>
  <c r="AD23"/>
  <c r="G24"/>
  <c r="AA24"/>
  <c r="AB24"/>
  <c r="AC24"/>
  <c r="AD24"/>
  <c r="G25"/>
  <c r="AA25"/>
  <c r="AB25"/>
  <c r="AC25"/>
  <c r="AD25"/>
  <c r="G26"/>
  <c r="AA26"/>
  <c r="AB26"/>
  <c r="AC26"/>
  <c r="AD26"/>
  <c r="G27"/>
  <c r="Q27"/>
  <c r="AA27"/>
  <c r="AB27"/>
  <c r="AC27"/>
  <c r="AD27"/>
  <c r="G28"/>
  <c r="AA28"/>
  <c r="AB28"/>
  <c r="AC28"/>
  <c r="AD28"/>
  <c r="G29"/>
  <c r="Q29"/>
  <c r="R29"/>
  <c r="AA29"/>
  <c r="AB29"/>
  <c r="AC29"/>
  <c r="AD29"/>
  <c r="G30"/>
  <c r="Q30"/>
  <c r="R30"/>
  <c r="AA30"/>
  <c r="AB30"/>
  <c r="AC30"/>
  <c r="AD30"/>
  <c r="G31"/>
  <c r="Q31"/>
  <c r="R31" s="1"/>
  <c r="AA31"/>
  <c r="AB31"/>
  <c r="AC31"/>
  <c r="AD31"/>
  <c r="G32"/>
  <c r="AA32"/>
  <c r="AB32"/>
  <c r="AC32"/>
  <c r="AD32"/>
  <c r="G33"/>
  <c r="AA33"/>
  <c r="AB33"/>
  <c r="AC33"/>
  <c r="AD33"/>
  <c r="G34"/>
  <c r="AA34"/>
  <c r="AB34"/>
  <c r="AC34"/>
  <c r="AD34"/>
  <c r="G35"/>
  <c r="Q35"/>
  <c r="R35"/>
  <c r="AA35"/>
  <c r="AB35"/>
  <c r="AC35"/>
  <c r="AD35"/>
  <c r="G36"/>
  <c r="Q36"/>
  <c r="R36"/>
  <c r="G37"/>
  <c r="Q37"/>
  <c r="R37" s="1"/>
  <c r="G38"/>
  <c r="AA38"/>
  <c r="AB38"/>
  <c r="AC38"/>
  <c r="AD38"/>
  <c r="G39"/>
  <c r="AA39"/>
  <c r="AB39"/>
  <c r="AC39"/>
  <c r="AD39"/>
  <c r="G40"/>
  <c r="Q40"/>
  <c r="R40"/>
  <c r="AA40"/>
  <c r="AB40"/>
  <c r="AC40"/>
  <c r="AD40"/>
  <c r="G41"/>
  <c r="Q41"/>
  <c r="R41" s="1"/>
  <c r="G42"/>
  <c r="AA42"/>
  <c r="AB42"/>
  <c r="AC42"/>
  <c r="AD42"/>
  <c r="G43"/>
  <c r="AA43"/>
  <c r="AB43"/>
  <c r="AC43"/>
  <c r="AD43"/>
  <c r="G44"/>
  <c r="Q44"/>
  <c r="R44"/>
  <c r="AA44"/>
  <c r="AB44"/>
  <c r="AC44"/>
  <c r="AD44"/>
  <c r="G45"/>
  <c r="Q45"/>
  <c r="R45" s="1"/>
  <c r="G46"/>
  <c r="Q46"/>
  <c r="R46" s="1"/>
  <c r="AA46"/>
  <c r="AB46"/>
  <c r="AC46"/>
  <c r="AD46"/>
  <c r="AG46"/>
  <c r="AH46"/>
  <c r="G47"/>
  <c r="AA47"/>
  <c r="AB47"/>
  <c r="AC47"/>
  <c r="AD47"/>
  <c r="AG47"/>
  <c r="AH47"/>
  <c r="G48"/>
  <c r="Q48"/>
  <c r="AA48"/>
  <c r="AB48"/>
  <c r="AC48"/>
  <c r="AD48"/>
  <c r="AG48"/>
  <c r="AH48"/>
  <c r="G49"/>
  <c r="AA49"/>
  <c r="AB49"/>
  <c r="AC49"/>
  <c r="AD49"/>
  <c r="AG49"/>
  <c r="AH49"/>
  <c r="G50"/>
  <c r="AA50"/>
  <c r="AB50"/>
  <c r="AC50"/>
  <c r="AD50"/>
  <c r="AH50"/>
  <c r="G51"/>
  <c r="AA51"/>
  <c r="AB51"/>
  <c r="AC51"/>
  <c r="AD51"/>
  <c r="AH51"/>
  <c r="G52"/>
  <c r="AA52"/>
  <c r="AB52"/>
  <c r="AC52"/>
  <c r="AD52"/>
  <c r="AH52"/>
  <c r="G53"/>
  <c r="AA53"/>
  <c r="AB53"/>
  <c r="AC53"/>
  <c r="AD53"/>
  <c r="AH53"/>
  <c r="G54"/>
  <c r="Q54"/>
  <c r="R54" s="1"/>
  <c r="AA54"/>
  <c r="AB54"/>
  <c r="AC54"/>
  <c r="AD54"/>
  <c r="AH54"/>
  <c r="G55"/>
  <c r="Q55"/>
  <c r="R55" s="1"/>
  <c r="AA55"/>
  <c r="AB55"/>
  <c r="AC55"/>
  <c r="AD55"/>
  <c r="AH55"/>
  <c r="G56"/>
  <c r="Q56"/>
  <c r="R56" s="1"/>
  <c r="G57"/>
  <c r="AA57"/>
  <c r="AB57"/>
  <c r="AC57"/>
  <c r="AD57"/>
  <c r="AH57"/>
  <c r="G58"/>
  <c r="AA58"/>
  <c r="AB58"/>
  <c r="AC58"/>
  <c r="AD58"/>
  <c r="AH58"/>
  <c r="G59"/>
  <c r="Q59"/>
  <c r="AA59"/>
  <c r="AB59"/>
  <c r="AC59"/>
  <c r="AD59"/>
  <c r="AH59"/>
  <c r="G60"/>
  <c r="Q60"/>
  <c r="G61"/>
  <c r="AA61"/>
  <c r="AB61"/>
  <c r="AC61"/>
  <c r="AD61"/>
  <c r="AH61"/>
  <c r="G62"/>
  <c r="Q62"/>
  <c r="AA62"/>
  <c r="AB62"/>
  <c r="AC62"/>
  <c r="AD62"/>
  <c r="AH62"/>
  <c r="G63"/>
  <c r="AA63"/>
  <c r="AB63"/>
  <c r="AC63"/>
  <c r="AD63"/>
  <c r="AH63"/>
  <c r="G64"/>
  <c r="AA64"/>
  <c r="AB64"/>
  <c r="AC64"/>
  <c r="AD64"/>
  <c r="AH64"/>
  <c r="G65"/>
  <c r="AA65"/>
  <c r="AB65"/>
  <c r="AC65"/>
  <c r="AD65"/>
  <c r="AH65"/>
  <c r="G66"/>
  <c r="Q66"/>
  <c r="R66" s="1"/>
  <c r="AA66"/>
  <c r="AB66"/>
  <c r="AC66"/>
  <c r="AD66"/>
  <c r="AH66"/>
  <c r="G67"/>
  <c r="AA67"/>
  <c r="AB67"/>
  <c r="AC67"/>
  <c r="AD67"/>
  <c r="AH67"/>
  <c r="G68"/>
  <c r="Q68"/>
  <c r="Q98" s="1"/>
  <c r="AA68"/>
  <c r="AB68"/>
  <c r="AC68"/>
  <c r="AD68"/>
  <c r="AH68"/>
  <c r="G69"/>
  <c r="Q69"/>
  <c r="R69"/>
  <c r="G70"/>
  <c r="AA70"/>
  <c r="AB70"/>
  <c r="AC70"/>
  <c r="AD70"/>
  <c r="G71"/>
  <c r="L71"/>
  <c r="Q71"/>
  <c r="AA71"/>
  <c r="AB71"/>
  <c r="AC71"/>
  <c r="AD71"/>
  <c r="AH71"/>
  <c r="AA72"/>
  <c r="AB72"/>
  <c r="AC72"/>
  <c r="AD72"/>
  <c r="AH72"/>
  <c r="AA73"/>
  <c r="AB73"/>
  <c r="AC73"/>
  <c r="AD73"/>
  <c r="AH73"/>
  <c r="AA74"/>
  <c r="AB74"/>
  <c r="AC74"/>
  <c r="AD74"/>
  <c r="AH74"/>
  <c r="Q75"/>
  <c r="AA75"/>
  <c r="AB75"/>
  <c r="AC75"/>
  <c r="AD75"/>
  <c r="AH75"/>
  <c r="AA76"/>
  <c r="AB76"/>
  <c r="AC76"/>
  <c r="AD76"/>
  <c r="AH76"/>
  <c r="Q77"/>
  <c r="AA77"/>
  <c r="AB77"/>
  <c r="AC77"/>
  <c r="AD77"/>
  <c r="AH77"/>
  <c r="AA78"/>
  <c r="AB78"/>
  <c r="AC78"/>
  <c r="AD78"/>
  <c r="AH78"/>
  <c r="AA79"/>
  <c r="AB79"/>
  <c r="AC79"/>
  <c r="AD79"/>
  <c r="AH79"/>
  <c r="AA80"/>
  <c r="AB80"/>
  <c r="AC80"/>
  <c r="AD80"/>
  <c r="AH80"/>
  <c r="AA81"/>
  <c r="AB81"/>
  <c r="AC81"/>
  <c r="AD81"/>
  <c r="AH81"/>
  <c r="AA82"/>
  <c r="AB82"/>
  <c r="AC82"/>
  <c r="AD82"/>
  <c r="AH82"/>
  <c r="AA83"/>
  <c r="AB83"/>
  <c r="AC83"/>
  <c r="AD83"/>
  <c r="AH83"/>
  <c r="AA84"/>
  <c r="AB84"/>
  <c r="AC84"/>
  <c r="AD84"/>
  <c r="AH84"/>
  <c r="AA85"/>
  <c r="AB85"/>
  <c r="AC85"/>
  <c r="AD85"/>
  <c r="AH85"/>
  <c r="Q86"/>
  <c r="R86" s="1"/>
  <c r="X86"/>
  <c r="X98" s="1"/>
  <c r="X100" s="1"/>
  <c r="AA86"/>
  <c r="AB86"/>
  <c r="AC86"/>
  <c r="AD86"/>
  <c r="AH86"/>
  <c r="Q87"/>
  <c r="R87" s="1"/>
  <c r="Q88"/>
  <c r="R88" s="1"/>
  <c r="AA89"/>
  <c r="AB89"/>
  <c r="AC89"/>
  <c r="AD89"/>
  <c r="AH89"/>
  <c r="AA90"/>
  <c r="AB90"/>
  <c r="AC90"/>
  <c r="AD90"/>
  <c r="AH90"/>
  <c r="Q91"/>
  <c r="R91" s="1"/>
  <c r="AA91"/>
  <c r="AB91"/>
  <c r="AC91"/>
  <c r="AD91"/>
  <c r="AH91"/>
  <c r="AA92"/>
  <c r="AB92"/>
  <c r="AC92"/>
  <c r="AD92"/>
  <c r="AH92"/>
  <c r="AA93"/>
  <c r="AB93"/>
  <c r="AC93"/>
  <c r="AD93"/>
  <c r="AH93"/>
  <c r="AA94"/>
  <c r="AB94"/>
  <c r="AC94"/>
  <c r="AD94"/>
  <c r="AH94"/>
  <c r="AA95"/>
  <c r="AB95"/>
  <c r="AC95"/>
  <c r="AD95"/>
  <c r="AH95"/>
  <c r="AA96"/>
  <c r="AB96"/>
  <c r="AC96"/>
  <c r="AD96"/>
  <c r="AH96"/>
  <c r="AA97"/>
  <c r="AB97"/>
  <c r="AC97"/>
  <c r="AD97"/>
  <c r="AH97"/>
  <c r="E98"/>
  <c r="H98"/>
  <c r="J98"/>
  <c r="K98"/>
  <c r="L98"/>
  <c r="M98"/>
  <c r="O98"/>
  <c r="P98"/>
  <c r="S98"/>
  <c r="T98"/>
  <c r="U98"/>
  <c r="V98"/>
  <c r="W98"/>
  <c r="Y98"/>
  <c r="Y100" s="1"/>
  <c r="Z98"/>
  <c r="Z100" s="1"/>
  <c r="AE98"/>
  <c r="AF98"/>
  <c r="W100"/>
</calcChain>
</file>

<file path=xl/comments1.xml><?xml version="1.0" encoding="utf-8"?>
<comments xmlns="http://schemas.openxmlformats.org/spreadsheetml/2006/main">
  <authors>
    <author>Lizzet Carhuallanqui Topalaya</author>
  </authors>
  <commentList>
    <comment ref="J82" authorId="0">
      <text>
        <r>
          <rPr>
            <b/>
            <sz val="9"/>
            <color indexed="81"/>
            <rFont val="Tahoma"/>
            <family val="2"/>
          </rPr>
          <t>Lizzet Carhuallanqui Topalaya:</t>
        </r>
        <r>
          <rPr>
            <sz val="9"/>
            <color indexed="81"/>
            <rFont val="Tahoma"/>
            <family val="2"/>
          </rPr>
          <t xml:space="preserve">
COSTO DE EXPEDIENTE T.10,800.00</t>
        </r>
      </text>
    </comment>
  </commentList>
</comments>
</file>

<file path=xl/sharedStrings.xml><?xml version="1.0" encoding="utf-8"?>
<sst xmlns="http://schemas.openxmlformats.org/spreadsheetml/2006/main" count="318" uniqueCount="187">
  <si>
    <t>TOTAL OBRAS</t>
  </si>
  <si>
    <t>EN ARBITRAJE</t>
  </si>
  <si>
    <t xml:space="preserve">ANCASH </t>
  </si>
  <si>
    <t xml:space="preserve"> INSTALACIÓN DEL CANAL DE IRRIGACIÓN RIOBAMBA CASABLANCA - JOCOSBAMBA, DISTRITO DE QUICHES - SIHUAS - ANCASH </t>
  </si>
  <si>
    <t>TACNA</t>
  </si>
  <si>
    <t xml:space="preserve">MEJORAMIENTO DEL SERVICIO DE AGUA DEL SISTEMA DE CONDUCCIÓN Y ALMACENAMIENTO DE RIEGO DE LA SECCIÓN CHAULLANI EN EL DISTRITO DE HUANUARA, PROVINCIA DE CANDARAVE - TACNA </t>
  </si>
  <si>
    <t>LA LIBERTAD</t>
  </si>
  <si>
    <t xml:space="preserve">MEJORAMIENTO DEL CANAL DE REGADIO HUARASCABRA - MOLLEPATA, TRAMO CAPTACIÓN RÍO CHINCHANGO - EL ALTO, DISTRITO DE MOLLEPATA - SANTIAGO DE CHUCO - LA LIBERTAD </t>
  </si>
  <si>
    <t xml:space="preserve"> APURIMAC</t>
  </si>
  <si>
    <t>INSTALACION DE LA REPRESA PAQCHACC DEL, DISTRITO DE ANCO_ HUALLO -CHINCHEROS  -APURIMAC</t>
  </si>
  <si>
    <t>CONSTRUCCION DEL CANAL DE PIRAUYA, DISTRITO DE COCHAPETI - HUARMEY - ANCASH</t>
  </si>
  <si>
    <t>MEJORAMIENTO DEL SERVICIO DE AGUA DEL SISTEMA DE RIEGO CANAL LIPIS-PROLONGACION EN EL CASERIO DE PARIACOLCA, DISTRITO DE QUILLO - YUNGAY - ANCASH</t>
  </si>
  <si>
    <t xml:space="preserve">EN ARBITRAJE </t>
  </si>
  <si>
    <t>Resolución Directoral Ejecutiva N°294-2014-MINAGRI-DVM-DIAR-AGRO RURAL-DE</t>
  </si>
  <si>
    <t>INSTALACION DEL RESERVORIO Y CANALIZACION DEL CERRO DE MASHIN, DISTRITO DE SINSICAP - OTUZCO - LA LIBERTAD</t>
  </si>
  <si>
    <t>CON RESOLUCION DE CONTRATO</t>
  </si>
  <si>
    <t>JUNIN</t>
  </si>
  <si>
    <t xml:space="preserve">MEJORAMIENTO DE LA RED DE CANALES DEL COMITE DE USUARIOS DE RIEGO DEL LATERAL A-2 CHONGOS BAJO - 3 DE DICIEMBRE, DISTRITO DE CHONGOS BAJO - CHUPACA - JUNIN </t>
  </si>
  <si>
    <t xml:space="preserve">MEJORAMIENTO DE INFRAESTRUCTURA DEL SISTEMA DE RIEGO CHONGOS BAJO - TINYARI, DISTRITO DE CHONGOS BAJO - CHUPACA - JUNIN </t>
  </si>
  <si>
    <t>Resolución Directoral Ejecutiva N°245-2015-MINAGRI-DVM-DIAR-AGRO RURAL-DE</t>
  </si>
  <si>
    <t>Resolución Directoral Ejecutiva N°250-2015-MINAGRI-DVM-DIAR-AGRO RURAL-DE</t>
  </si>
  <si>
    <t>Resolución Directoral Ejecutiva N°249-2015-MINAGRI-DVM-DIAR-AGRO RURAL-DE</t>
  </si>
  <si>
    <t>HUANUCO</t>
  </si>
  <si>
    <t xml:space="preserve">MEJORAMIENTO DE LOS CANALES DE IRRIGACION DE LA MARGEN DERECHA DEL DISTRITO DE TOMAY KICHWA - AMBO - HUANUCO </t>
  </si>
  <si>
    <t xml:space="preserve">CONSTRUCCION DE CANAL DE IRRIGACION EL HUAYO - VILCAS, DISTRITO DE SANAGORAN - SANCHEZ CARRIÓN - LA LIBERTAD </t>
  </si>
  <si>
    <t>CON RESOLUCION DE CONTRATO (en arbitraje)</t>
  </si>
  <si>
    <t xml:space="preserve">AYACUCHO </t>
  </si>
  <si>
    <t xml:space="preserve"> MEJORAMIENTO Y AMPLIACION DEL SERVICIO DE AGUA DEL SISTEMA DE RIEGO EN LOS SECTORES DE CHACACUCHO - CUICHA EN LA LOCALIDAD DE LUCANAS, DISTRITO DE LUCANAS - LUCANAS - AYACUCHO </t>
  </si>
  <si>
    <t>AMPLIACION Y MEJORAMIENTO DEL SISTEMA DE RIEGO EN LA COMUNIDAD DE ANTASCO, DISTRITO DE URANMARCA - CHINCHEROS - APURIMAC</t>
  </si>
  <si>
    <t>NULIDAD DE  CONTRATO</t>
  </si>
  <si>
    <t xml:space="preserve">INSTALACION DEL SISTEMA DE RIEGO CHIVORAGRA EN LAS LOCALIDADES DE ATASHIN - CASCA, DISTRITO DE CASCA - MARISCAL LUZURIAGA - ANCASH </t>
  </si>
  <si>
    <t>MEJORAMIENTO DEL CANAL DE IRRIGACION PUCARA, DISTRITO DE RANRACANCHA - CHINCHEROS - APURIMAC</t>
  </si>
  <si>
    <t>MOQUEGUA</t>
  </si>
  <si>
    <t>MEJORAMIENTO DE LA INFRAESTRUCTURA DE RIEGO EN EL CENTRO POBLADO DE ESCACHA, DISTRITO DE UBINAS-GENERAL SÁNCHEZ CERRO-MOQUEGUA</t>
  </si>
  <si>
    <t>MEJORAMIENTO DE LA INFRAESTRUCTURA DE RIEGO EN EL CENTRO POBLADO DE ANASCAPA, DISTRITO DE UBINAS-GENERAL SÁNCHEZ CERRO-MOQUEGUA</t>
  </si>
  <si>
    <t>PARALIZADA  FUERA DE PLAZO CONTRACTUAL</t>
  </si>
  <si>
    <t>INSTALACION DEL CANAL DE RIEGO ANCAYPUAG-CASHAYOG, DISTRITO DE SAN RAFAEL - AMBO - HUANUCO</t>
  </si>
  <si>
    <t xml:space="preserve">PARALIZADA </t>
  </si>
  <si>
    <t>Resolución Directoral Ejecutiva N°312-2015-MINAGRI-DVM-DIAR-AGRO RURAL-DE</t>
  </si>
  <si>
    <t>INSTALACIÓN DEL SERVICIO DE AGUA DEL SISTEMA DE RIEGO CULEBRA, DISTRITO DE HUAC-HUAS - LUCANAS - AYACUCHO</t>
  </si>
  <si>
    <t>PARALIZADA FUERA DE PLAZO CONTRACTUAL</t>
  </si>
  <si>
    <t>MEJORAMIENTO DEL CANAL DE IRRIGACIÓN CASHAPAMPA - SHUYO - HUARIPAMPA DISTRITO DE SANTA CRUZ - HUAYLAS - ANCASH</t>
  </si>
  <si>
    <t>PARALIZADA</t>
  </si>
  <si>
    <t>Resolución Directoral Ejecutiva N°306-2015-MINAGRI-DVM-DIAR-AGRO RURAL-DE</t>
  </si>
  <si>
    <t>HUANCAVELICA</t>
  </si>
  <si>
    <t>INSTALACIÓN DEL SERVICIO DE AGUA DEL SISTEMA DE RIEGO RUMICHURCO, EN LAS COMUNIDADES PANTACHI SUR, CCOYLLOR, CCARHUACC, TANTACCATO, PUCACCASA Y PALTAMACHAY DEL DISTRITO YAULI DE LA PROVINCIA Y DEPARTAMENTO DE HUANCAVELICA.</t>
  </si>
  <si>
    <t>A la fecha aun sigue pendiente 21.03.16</t>
  </si>
  <si>
    <t xml:space="preserve">INSTALACIÓN DE AGUA PARA RIEGO DE LOS ANEXOS DE UYO, LAUCA, ANDAMARCA, HUATA, ANTACALLA Y ANDAMAYO, DISTRITO DE ANDAMARCA - CONCEPCIÓN - JUNIN </t>
  </si>
  <si>
    <t>PARALIZADO FUERA DE PLAZO CONTRACTUAL</t>
  </si>
  <si>
    <t>INSTALACION DEL SERVICIO DE RIEGO DEL CANAL CERRO AZUL, DISTRITO DE SARIN - SANCHEZ CARRIÓN - LA LIBERTAD</t>
  </si>
  <si>
    <t>LIMA</t>
  </si>
  <si>
    <t xml:space="preserve">CREACION DE LA REPRESA MOYAL EN EL C.P. ESCOMARCA, DISTRITO DE LANGA - HUAROCHIRI - LIMA </t>
  </si>
  <si>
    <t xml:space="preserve">EN EJECUCION </t>
  </si>
  <si>
    <t>Resolución Directoral Ejecutiva N°307-2015-MINAGRI-DVM-DIAR-AGRO RURAL-DE</t>
  </si>
  <si>
    <t>CONSTRUCCIÓN DEL SISTEMA DE RIEGO HUACHAG-CHUMIPATA - TAPTASH EN EL DISTRITO DE LA UNION, PROVINCIA DE DOS DE MAYO - HUANUCO</t>
  </si>
  <si>
    <t>-</t>
  </si>
  <si>
    <t>EN LICITACION LP N° 10-2015-(SUP EN LICITACION ADS 22 -CONVOCADO 07/10/2015 - PRESENTACIÓN DE PROPUESTAS 26/10/2015 - BUENA PRO 04/11/2015, ROJAS QUENTA HENRY ROBERTO (53,732.70) )</t>
  </si>
  <si>
    <t xml:space="preserve">MEJORAMIENTO DEL SISTEMA DE RIEGO DEL SECTOR HUANCATAMA DE LA COMUNIDAD CAMPESINA DE MUZGA, DISTRITO DE PACCHO - HUAURA - LIMA </t>
  </si>
  <si>
    <t>Resolución Directoral Ejecutiva N°021-2016-MINAGRI-DVM-DIAR-AGRO RURAL-DE</t>
  </si>
  <si>
    <t>CONCLUIDA</t>
  </si>
  <si>
    <t>Resolución Directoral Ejecutiva N°275-2015-MINAGRI-DVM-DIAR-AGRO RURAL-DE</t>
  </si>
  <si>
    <t xml:space="preserve">INSTALACION DEL CANAL DE RIEGO RANGRA - GONGAPATA - PUCAJAGA, DISTRITO DE MOLINO - PACHITEA - HUANUCO </t>
  </si>
  <si>
    <t xml:space="preserve">MEJORAMIENTO DEL CANAL DE RIEGO Y CONSTRUCCION DEL RESERVORIO NOCTURNO LUCAS, DEL ANEXO SAN ANTONIO DE RURUPA, DISTRITO DE SAN FRANCISCO DE SANGAYAICO - HUAYTARA - HUANCAVELICA </t>
  </si>
  <si>
    <t>EJECUCION CON ATRASO</t>
  </si>
  <si>
    <t>Resolución Directoral Ejecutiva N°262-2015-MINAGRI-DVM-DIAR-AGRO RURAL-DE</t>
  </si>
  <si>
    <t xml:space="preserve">CONSTRUCCION DEL SISTEMA DE RIEGO PAUCHI - TALA, EN LA COMUNIDAD DE HUAYANA, DISTRITO DE HUAYANA, PROVINCIA DE ANDAHUAYLAS - APURIMAC </t>
  </si>
  <si>
    <t xml:space="preserve">MEJORAMIENTO DEL SERVICIO DE AGUA DE LOS SISTEMAS DE RIEGO SAYLLANI, SUÑAPE Y OQUEBAYA, DISTRITO DE ESTIQUE-PAMPA - TARATA - TACNA   </t>
  </si>
  <si>
    <t xml:space="preserve">CONSTRUCCION DEL SISTEMA DE RIEGO DE CONDOR TINKUCC - SOCCOSPATA, DISTRITO DE TURPO - ANDAHUAYLAS - APURIMAC </t>
  </si>
  <si>
    <t>INSTALACION DEL SERVICIO DE AGUA DEL SISTEMA DE RIEGO AMPARANA -VILLOCO - HUCHIA - SUNAMA EN EL DISTRITO DE MOLLEPAMPA, PROVINCIA DE CASTROVIRREYNA- HUANCAVELICA</t>
  </si>
  <si>
    <t>Resolución Directoral Ejecutiva N°051-2016-MINAGRI-DVM-DIAR-AGRO RURAL-DE</t>
  </si>
  <si>
    <t xml:space="preserve">CUSCO </t>
  </si>
  <si>
    <t xml:space="preserve">MEJORAMIENTO Y AMPLIACIÓN DEL SISTEMA DE RIEGO K´ASILLO-PUCACANCHA DE LA COMUNIDAD PUCACANCHA DISTRITO DE KUNTURKANKI, PROVINCIA DE CANAS - CUSCO </t>
  </si>
  <si>
    <t xml:space="preserve">MEJORAMIENTO DEL SERVICIO DE AGUA DEL SISTEMA DE RIEGO EN EL SECTOR PRINCIPAL - PARAMARCA, DISTRITO DE CAMILACA - CANDARAVE - TACNA </t>
  </si>
  <si>
    <t>Resolución Directoral Ejecutiva N°334-2015-MINAGRI-DVM-DIAR-AGRO RURAL-DE</t>
  </si>
  <si>
    <t>Resolución Directoral Ejecutiva N°313-2015-MINAGRI-DVM-DIAR-AGRO RURAL-DE</t>
  </si>
  <si>
    <t xml:space="preserve"> INSTALACION DEL SISTEMA DE RIEGO DERIVACIÓN SANTUARIO CHAQUELLA EN LAS COMUNIDADES DE HUACROYUTA MARQUIRI, ANTACAMA Y HUARCAPATA, DISTRITO DE PALLPATA - ESPINAR - CUSCO </t>
  </si>
  <si>
    <t>EJECUCION FUERA DE PLAZO CONTRACTUAL</t>
  </si>
  <si>
    <t>CREACIÓN DE LA PRESA COCHAPATA DISTRITO DE VIÑAC, PROVINCIA DE YAUYOS - LIMA</t>
  </si>
  <si>
    <t>MEJORAMIENTO DEL SISTEMA DE RIEGO EN LOS SECTORES PACOLLUNCA, CCATUNPUCRO, CAPILLANILLOC Y HORNOYOQ DEL ANEXO MARCOBAMBA, COMUNIDAD UMNAMARCA DEL, DISTRITO DE TUMAY HUARACA, ANDAHUAYLAS- APURIMAC.</t>
  </si>
  <si>
    <t>Resolución Directoral Ejecutiva N°040-2016-MINAGRI-DVM-DIAR-AGRO RURAL-DE</t>
  </si>
  <si>
    <t>EN EJECUCION CON ATRASO</t>
  </si>
  <si>
    <t>Resolución Directoral Ejecutiva N°296-2015-MINAGRI-DVM-DIAR-AGRO RURAL-DE</t>
  </si>
  <si>
    <t>PUNO</t>
  </si>
  <si>
    <t>MEJORAMIENTO DEL SISTEMA DE RIEGO CANAL J SECTOR DE RIEGO LLALLIMAYO, PROVINCIA DE MELGAR - PUNO</t>
  </si>
  <si>
    <t xml:space="preserve">EN EJECUCION  </t>
  </si>
  <si>
    <t>Resolución Directoral Ejecutiva N°                  -MINAGRI-DVM-DIAR-AGRO RURAL-DE</t>
  </si>
  <si>
    <t>MEJORAMIENTO DEL SISTEMA DE RIEGO POGRIN, DISTRITO DE JACAS GRANDE - HUAMALIES - HUANUCO</t>
  </si>
  <si>
    <t>EN EJECUCION FUERA DE PLAZO CONTRACTUAL</t>
  </si>
  <si>
    <t xml:space="preserve">MEJORAMIENTO DEL CANAL DE CONDUCCIÓN Y RESERVORIO EN EL SECTOR DE RIEGO CHURICIRCA DISTRITO DE HUANUARA, PROVINCIA DE CANDARAVE - TACNA </t>
  </si>
  <si>
    <t>MEJORAMIENTO DEL SISTEMA DE RIEGO MANZANAHUAYCCO-UÑACCARCUNA, DISTRITO DE URANMARCA - CHINCHEROS - APURÍMAC</t>
  </si>
  <si>
    <t xml:space="preserve">INSTALACION SISTEMA DE RIEGO TINCCOC - PACHAS - CCAHUIN DISTRIT DE QUISHUAR, DISTRITO DE HUACHOCOLPA - TAYACAJA - HUANCAVELICA </t>
  </si>
  <si>
    <t xml:space="preserve"> INSTALACIÓN DEL SERVICIO DE AGUA DEL SISTEMA DE RIEGO TINGUISH EN LAS LOCALIDADES DE MARAYCITO Y YUMI YUMI, DISTRITO DE SARIN - SANCHEZ CARRION - LA LIBERTAD </t>
  </si>
  <si>
    <t>RESOLUCION DE CONTRATO</t>
  </si>
  <si>
    <t xml:space="preserve">MEJORAMIENTO DEL CANAL DE RIEGO DE LOS CASERÍOS, HUAYNAS, LA UNIÓN, POTREROBAMBA, SANGUAL VIEJO, DISTRITO DE HUASO - JULCAN - LA LIBERTAD </t>
  </si>
  <si>
    <t>Resolución Directoral Ejecutiva N°007-2015-MINAGRI-DVM-DIAR-AGRO RURAL-DE</t>
  </si>
  <si>
    <t>CONSTRUCCION CANAL DE RIEGO TAMBO-VISTA ALEGRE-CHURAY, DISTRITO DE ANDAMARCA - CONCEPCION - JUNIN</t>
  </si>
  <si>
    <t>EN EJECUCION</t>
  </si>
  <si>
    <t>INSTALACIÓN DEL SISTEMA DE RIEGO TUTAPAYOCC VISTA ALEGRE -PANTEKILLA, DISTRITO DE SURCUBAMBA-TAYACAJA-HUANCAVELICA</t>
  </si>
  <si>
    <t>Resolución Directoral Ejecutiva N°227-2014-MINAGRI-DVM-DIAR-AGRO RURAL-DE</t>
  </si>
  <si>
    <t>RECUPERACIÓN DEL SERVICIO DE AGUA DEL SISTEMA DE RIEGO EN LAS LOCALIDADES DE AQCHAPA, BAÑOS DE SANTA ANA, YUCAES Y MAIZONDO, DISTRITO DE QUINUA-HUAMANGA-AYACUCHO</t>
  </si>
  <si>
    <t>Resolución Directoral Ejecutiva N°113-2015-MINAGRI-DVM-DIAR-AGRO RURAL-DE</t>
  </si>
  <si>
    <t>Resolución Directoral Ejecutiva N°333-2014-MINAGRI-DVM-DIAR-AGRO RURAL-DE</t>
  </si>
  <si>
    <t>MEJORAMIENTO Y CONSTRUCCIÓN DEL SISTEMA DE RIEGO DE SHACSHA, DISTRITO DE OLLEROS-HUARAZ-ANCASH</t>
  </si>
  <si>
    <t xml:space="preserve">AMAZONAS </t>
  </si>
  <si>
    <t xml:space="preserve">INSTALACIÓN DEL SERVICIO DE AGUA PARA EL SISTEMA DE RIEGO EN LAS LOCALIDADES DE ZENLA, CLICH, VUELOPAMPA, DISTRITO DE QUINJALCA - CHACHAPOYAS - AMAZONAS </t>
  </si>
  <si>
    <t xml:space="preserve"> INSTALACIÓN DEL SERVICIO DE AGUA DEL SISTEMA DE RIEGO SEÑOR DE HUANCA EN LA COMUNIDAD DE CANLLETERA, DISTRITO DE PALLPATA - ESPINAR - CUSCO </t>
  </si>
  <si>
    <t>Resolución Directoral Ejecutiva N°273-2015-MINAGRI-DVM-DIAR-AGRO RURAL-DE</t>
  </si>
  <si>
    <t>Resolución Directoral Ejecutiva N°293-2014-MINAGRI-DVM-DIAR-AGRO RURAL-DE</t>
  </si>
  <si>
    <t>MEJORAMIENTO DE LA PRODUCCIÓN AGRÍCOLA EN LAS COMUNIDADES DE PAUCCARAYA, CHANCAGUA Y CHUQUINGA, DISTRITO DE CHALHUANCA, PROVINCIA DE AYMARAES-APURIMAC</t>
  </si>
  <si>
    <t>CREACION DE LA REPRESA COMPULA EN LA COMUNIDAD DE CUCUYA, DISTRITO SANTO DOMINGO DE LOS OLLEROS-HUAROCHIRI-LIMA</t>
  </si>
  <si>
    <t xml:space="preserve">MEJORAMIENTO Y CONSTRUCCION DEL CANAL DE RIEGO ALELUYA DEL ANEXO DE SAN JOSE DE PACALI DEL DISTRITO DE TAMBO DE LA, PROVINCIA DE HUAYTARA - HUANCAVELICA </t>
  </si>
  <si>
    <t>Resolución Directoral Ejecutiva N°007-2016-MINAGRI-DVM-DIAR-AGRO RURAL-DE</t>
  </si>
  <si>
    <t>Resolución Directoral Ejecutiva N°135-2015-MINAGRI-DVM-DIAR-AGRO RURAL-DE</t>
  </si>
  <si>
    <t>Resolución Directoral Ejecutiva N°030-2015-MINAGRI-DVM-DIAR-AGRO RURAL-DE</t>
  </si>
  <si>
    <t xml:space="preserve">MEJORAMIENTO Y AMPLIACIÓN DEL SERVICIO DE AGUA DEL SISTEMA DE RIEGO HUANHUA-QOCHACC EN LOS CENTROS POBLADOS DE ARANHUAY Y SANTA ROSA DE ARAUJO; DISTRITO DE SANTILLANA, PROVINCIA DE HUANTA - AYACUCHO </t>
  </si>
  <si>
    <t>MEJORAMIENTO DEL SERVICIO DE AGUA PARA RIEGO CHULLÍN - NUEVO PROGRESO, DISTRITO DE SANTA CRUZ - HUAYLAS - ANCASH</t>
  </si>
  <si>
    <t xml:space="preserve">MEJORAMIENTO DEL CANAL DE RIEGO DEL ANEXO DE COYLLOR, DISTRITO DE SAN AGUSTIN - HUANCAYO - JUNIN </t>
  </si>
  <si>
    <t>MEJORAMIENTO DEL SISTEMA DE RIEGO EN LA LOCALIDAD DE VISTA ALEGRE, DISTRITO DE SANTO DOMINGO DE CAPILLAS - HUAYTARA - HUANCAVELICA</t>
  </si>
  <si>
    <t>Resolución Directoral Ejecutiva N°236-2015-MINAGRI-DVM-DIAR-AGRO RURAL-DE</t>
  </si>
  <si>
    <t>INSTALACION DEL SERVICIO DE AGUA DEL SISTEMA DE RIEGO USA CORRAL, DISTRITO DE ACOBAMBILLA - HUANCAVELICA-HUANCAVELICA</t>
  </si>
  <si>
    <t xml:space="preserve"> MEJORAMIENTO DEL SERVICIO DE AGUA PARA RIEGO DE LOS COMITES CHILLHUA - MOTOY, ALAMBREPAMPA - VILLA SALVADOR Y TACSANA HUAYCCO - SANTA ROSA, DISTRITO DE RANRACANCHA - CHINCHEROS - APURIMAC </t>
  </si>
  <si>
    <t>Resolución Directoral Ejecutiva N°283-2015-MINAGRI-DVM-DIAR-AGRO RURAL-DE</t>
  </si>
  <si>
    <t>MEJORAMIENTO DEL SISTEMA DE RIEGO DE YANACCOLLPA, DISTRITO DE URANMARCA - CHINCHEROS - APURIMAC</t>
  </si>
  <si>
    <t>MEJORAMIENTO DEL SISTEMA DE RIEGO EN LA LOCALIDAD DE PAMPAHUASI, DISTRITO DE SANTO DOMINGO DE CAPILLAS - HUAYTARA - HUANCAVELICA</t>
  </si>
  <si>
    <t>Resolución Directoral Ejecutiva N°114-2015-MINAGRI-DVM-DIAR-AGRO RURAL-DE</t>
  </si>
  <si>
    <t xml:space="preserve">MEJORAMIENTO, AMPLIACIÓN DEL SERVICIO DE AGUA DEL SISTEMA DE RIEGO EN LOS ANEXOS DE PROGRESO Y SAN ROQUE, Y LOS BARRIOS SAN FRANCISCO, CHAMBINA, YACOTO MANTARO Y SAN PEDRO, DISTRITO DE SANO - HUANCAYO - JUNIN </t>
  </si>
  <si>
    <t xml:space="preserve">MEJORAMIENTO DE CANALES LATERALES ZONA BAJA, DISTRITO DE SICAYA - HUANCAYO - JUNIN </t>
  </si>
  <si>
    <t xml:space="preserve">CONSTRUCCIÓN DE MICROREPRESA TOMA Y MEJORAMIENTO DEL SISTEMA DE RIEGO TOMA-MANAHUIYE BAJO, DISTRITO DE MASIN - HUARI - ANCASH </t>
  </si>
  <si>
    <t>MEJORAMIENTO Y AMPLIACIÓN DE LA INFRAESTRUCTURA DE RIEGO QUIOLLACOHA - HUANGOTO, DISTRITO DE CHURUBAMBA - HUÁNUCO - HUÁNUCO</t>
  </si>
  <si>
    <t xml:space="preserve">MEJORAMIENTO DEL SERVICIO DE AGUA DEL SISTEMA DE RIEGO CIRCA, DISTRITO DE ESTIQUE - TARATA - TACNA </t>
  </si>
  <si>
    <t xml:space="preserve">CREACIÓN DE RESERVORIO Y CANAL CHICURRURI - PERCASHCA, DISTRITO DE YUNGAR - CARHUAZ - ANCASH </t>
  </si>
  <si>
    <t>Resolución Directoral Ejecutiva N°069-2015-MINAGRI-DVM-DIAR-AGRO RURAL-DE</t>
  </si>
  <si>
    <t>Resolución Directoral Ejecutiva N°008-2015-MINAGRI-DVM-DIAR-AGRO RURAL-DE</t>
  </si>
  <si>
    <t>MEJORAMIENTO DE CANAL WICHAC PUNCO ALALANAN Y RAMAL A CHUMPA DEL DISTRITO DE SANTA CRUZ, PROVINCIA DE HUAYLAS-ANCASH</t>
  </si>
  <si>
    <t>Resolución Directoral Ejecutiva N°279-2015-MINAGRI-DVM-DIAR-AGRO RURAL-DE</t>
  </si>
  <si>
    <t xml:space="preserve">INSTALACION DEL SERVICIO DE AGUA DEL SISTEMA DE RIEGO EN LA LOCALIDAD DE YAPAC, DISTRITO DE COLPAS - AMBO - HUANUCO </t>
  </si>
  <si>
    <t>INSTALACION DEL SERVICIO DE AGUA DEL SISTEMA DE RIEGO DE CRUZPAMPA EN EL CENTRO POBLADO DE SEBASTIAN BARRANCA, DISTRITO DE PILCHACA, PROVINCIA DE HUANCAVELICA - HUANCAVELICA.</t>
  </si>
  <si>
    <t>MEJORAMIENTO DEL SISTEMA DE RIEGO DE TUCUMA, DISTRITO DE PAMPAS, PROVINCIA DE TAYACAJA - HUANCAVELICA</t>
  </si>
  <si>
    <t>Resolución Directoral Ejecutiva N°351-2014-MINAGRI-DVM-DIAR-AGRO RURAL-DE</t>
  </si>
  <si>
    <t xml:space="preserve">INSTALACIÓN DEL SISTEMA DE RIEGO EN EL CENTRO POBLADO DE TAPACOCHA, DISTRITO DE TAPACOCHA - RECUAY - ANCASH </t>
  </si>
  <si>
    <t>Resolución Directoral Ejecutiva N°388-2014-MINAGRI-DVM-DIAR-AGRO RURAL-DE</t>
  </si>
  <si>
    <t>MEJORAMIENTO EL CANAL DE RIEGO SAN MIGUEL DE LUCMACOTO DISTRITO DE LEONCIO PRADO, PROVINCIA DE HUAURA, REGION LIMA</t>
  </si>
  <si>
    <t>Resolución Directoral Ejecutiva N°115-2015-MINAGRI-DVM-DIAR-AGRO RURAL-DE</t>
  </si>
  <si>
    <t>Resolución Directoral Ejecutiva N°092-2015-MINAGRI-DVM-DIAR-AGRO RURAL-DE</t>
  </si>
  <si>
    <t>MEJORAMIENTO CANALES DE RIEGO DEL, DISTRITO DE HUALHUAS-HUANCAYO-JUNÍN</t>
  </si>
  <si>
    <t>Resolución Directoral Ejecutiva N°224-2014-MINAGRI-DVM-DIAR-AGRO RURAL-DE</t>
  </si>
  <si>
    <t>MEJORAMIENTO DEL SISTEMA DE RIEGO EN LA COMUNIDAD DE MUÑAPUCRO, DISTRITO DE ANCO_HUALLO - CHINCHEROS - APURIMAC</t>
  </si>
  <si>
    <t>CAJAMARCA</t>
  </si>
  <si>
    <t xml:space="preserve">MEJORAMIENTO DE LOS CANALES EL TINGO, LA ESPINA AMARILLA Y EL MOLINO C.P.M. POLLOC, DISTRITO DE ENCAÑADA - CAJAMARCA - CAJAMARCA </t>
  </si>
  <si>
    <t xml:space="preserve">MEJORAMIENTO DEL CANAL PARA REGADILLO SHAULLARI TRAMO CALACHACA - PILDACIACO, DISTRITO DE SANTIAGO DE ANCHUCAYA - HUAROCHIRI - LIMA </t>
  </si>
  <si>
    <t>MEJORAMIENTO Y CONSTRUCCIÓN DE SISTEMA DE RIEGO EN CUATRO COMUNIDADES DEL DISTRITO DE SANTO TOMAS DE PATA, PROVINCIA DE ANGARAES - HUANCAVELICA</t>
  </si>
  <si>
    <t>CREACION CANAL DE IRRIGACION PUERTO SAN ANTONIO - TAYAMAYO, DISTRITO DE TINTAY PUNCU - TAYACAJA - HUANCAVELICA</t>
  </si>
  <si>
    <t>Resolución Directoral Ejecutiva N°285-2014-MINAGRI-DVM-DIAR-AGRO RURAL-DE</t>
  </si>
  <si>
    <t>MEJORAMIENTO Y CONSTRUCCIÓN DEL SISTEMA DE RIEGO SHUCASH, DE LAS LOCALIDADES DE MOLINO, SEGOVIA, MATAHUASI Y VILCA, DISTRITO DE VILCA - HUANCAVELICA - HUANCAVELICA.</t>
  </si>
  <si>
    <t>MEJORAMIENTO DEL CANAL DE RIEGO HUANIRE EN EL CENTRO POBLADO DE TALABAYA, DISTRITO DE ESTIQUE - TARATA - TACNA</t>
  </si>
  <si>
    <t>% DE AVANCE AL 30/10/2015</t>
  </si>
  <si>
    <t>ESTADO</t>
  </si>
  <si>
    <t xml:space="preserve">SUP :              MONT. INV. - (EJECUCION 2013+2014+ PIM 2015) </t>
  </si>
  <si>
    <t xml:space="preserve"> OBRA :              MONT. INV. - (EJECUCION 2013+2014+ PIM 2015) </t>
  </si>
  <si>
    <t xml:space="preserve">SUP :              MONT. INV. - (EJECUCION TOTAL) </t>
  </si>
  <si>
    <t xml:space="preserve"> OBRA :              MONT. INV. - (EJECUCION TOTAL) </t>
  </si>
  <si>
    <t>DEV SUP 2015 17/12/2015</t>
  </si>
  <si>
    <t>DEV OBRA 2015 17/12/2015</t>
  </si>
  <si>
    <t>PIM 2015 SUP 17/12/2015</t>
  </si>
  <si>
    <t>PIM 2015 OBRA 17/12/2015</t>
  </si>
  <si>
    <t>EJECUCION SUP 2014</t>
  </si>
  <si>
    <t>EJECUCION OBRA 2014</t>
  </si>
  <si>
    <t>EJECUCION SUP 2013</t>
  </si>
  <si>
    <t>EJECUCION OBRA 2013</t>
  </si>
  <si>
    <t>% Incidencia Acumulada</t>
  </si>
  <si>
    <t>INCIDENCIA 
(Diferencia)</t>
  </si>
  <si>
    <t>MONTO DEDUCTIVO O REDUCCION</t>
  </si>
  <si>
    <t>MONTO ADICIONAL</t>
  </si>
  <si>
    <t>RESOLUCION N°</t>
  </si>
  <si>
    <t>ADJUFICADO SUP</t>
  </si>
  <si>
    <t>ADJUDICADO OBRA</t>
  </si>
  <si>
    <t>MOMTO DE INV. SUP</t>
  </si>
  <si>
    <t>MONTO DE INV. OBRA</t>
  </si>
  <si>
    <t>COSTO ACTUALIZADO EN EL BANCO DE PROYECTOS</t>
  </si>
  <si>
    <t>MONTO FMR</t>
  </si>
  <si>
    <t>DEPARTAMENTO</t>
  </si>
  <si>
    <t>MONTO DEL EXPEDIENTE TECNICO</t>
  </si>
  <si>
    <t>DGPP</t>
  </si>
  <si>
    <t>SNIP</t>
  </si>
  <si>
    <t>PROYECTO</t>
  </si>
  <si>
    <t>N°</t>
  </si>
  <si>
    <t xml:space="preserve">ADICIONALES DE OBRAS Y SUPERVISION DE OBRA </t>
  </si>
</sst>
</file>

<file path=xl/styles.xml><?xml version="1.0" encoding="utf-8"?>
<styleSheet xmlns="http://schemas.openxmlformats.org/spreadsheetml/2006/main">
  <numFmts count="9">
    <numFmt numFmtId="43" formatCode="_-* #,##0.00\ _€_-;\-* #,##0.00\ _€_-;_-* &quot;-&quot;??\ _€_-;_-@_-"/>
    <numFmt numFmtId="164" formatCode="&quot;S/.&quot;\ #,##0.00"/>
    <numFmt numFmtId="165" formatCode="#,##0.0"/>
    <numFmt numFmtId="166" formatCode="_ * #,##0.00_ ;_ * \-#,##0.00_ ;_ * &quot;-&quot;??_ ;_ @_ "/>
    <numFmt numFmtId="167" formatCode="0.000000"/>
    <numFmt numFmtId="168" formatCode="_([$€-2]\ * #,##0.00_);_([$€-2]\ * \(#,##0.00\);_([$€-2]\ * &quot;-&quot;??_)"/>
    <numFmt numFmtId="169" formatCode="_(* #,##0.00_);_(* \(#,##0.00\);_(* &quot;-&quot;??_);_(@_)"/>
    <numFmt numFmtId="170" formatCode="_ &quot;S/.&quot;\ * #,##0.00_ ;_ &quot;S/.&quot;\ * \-#,##0.00_ ;_ &quot;S/.&quot;\ * &quot;-&quot;??_ ;_ @_ "/>
    <numFmt numFmtId="171" formatCode="[$S/.-280A]\ #,##0.00;[$S/.-280A]\ \-#,##0.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rgb="FF00B050"/>
      <name val="Calibri"/>
      <family val="2"/>
      <scheme val="minor"/>
    </font>
    <font>
      <sz val="9"/>
      <color rgb="FF00B050"/>
      <name val="Arial"/>
      <family val="2"/>
    </font>
    <font>
      <sz val="9"/>
      <color rgb="FFFF0000"/>
      <name val="Arial"/>
      <family val="2"/>
    </font>
    <font>
      <sz val="11"/>
      <color rgb="FFAD29F7"/>
      <name val="Calibri"/>
      <family val="2"/>
      <scheme val="minor"/>
    </font>
    <font>
      <sz val="8"/>
      <color theme="1"/>
      <name val="Trebuchet MS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u/>
      <sz val="14.3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4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1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5" fillId="26" borderId="0" applyNumberFormat="0" applyBorder="0" applyAlignment="0" applyProtection="0"/>
    <xf numFmtId="0" fontId="23" fillId="29" borderId="0" applyNumberFormat="0" applyBorder="0" applyAlignment="0" applyProtection="0"/>
    <xf numFmtId="0" fontId="5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5" fillId="31" borderId="0" applyNumberFormat="0" applyBorder="0" applyAlignment="0" applyProtection="0"/>
    <xf numFmtId="0" fontId="24" fillId="20" borderId="0" applyNumberFormat="0" applyBorder="0" applyAlignment="0" applyProtection="0"/>
    <xf numFmtId="0" fontId="25" fillId="32" borderId="16" applyNumberFormat="0" applyAlignment="0" applyProtection="0"/>
    <xf numFmtId="0" fontId="25" fillId="32" borderId="16" applyNumberFormat="0" applyAlignment="0" applyProtection="0"/>
    <xf numFmtId="0" fontId="25" fillId="32" borderId="16" applyNumberFormat="0" applyAlignment="0" applyProtection="0"/>
    <xf numFmtId="0" fontId="26" fillId="33" borderId="17" applyNumberFormat="0" applyAlignment="0" applyProtection="0"/>
    <xf numFmtId="0" fontId="27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7" borderId="0" applyNumberFormat="0" applyBorder="0" applyAlignment="0" applyProtection="0"/>
    <xf numFmtId="0" fontId="29" fillId="23" borderId="16" applyNumberFormat="0" applyAlignment="0" applyProtection="0"/>
    <xf numFmtId="0" fontId="29" fillId="23" borderId="16" applyNumberFormat="0" applyAlignment="0" applyProtection="0"/>
    <xf numFmtId="0" fontId="29" fillId="23" borderId="16" applyNumberFormat="0" applyAlignment="0" applyProtection="0"/>
    <xf numFmtId="167" fontId="30" fillId="0" borderId="0">
      <alignment horizontal="left" wrapText="1"/>
    </xf>
    <xf numFmtId="168" fontId="3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19" borderId="0" applyNumberFormat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33" fillId="38" borderId="0" applyNumberFormat="0" applyBorder="0" applyAlignment="0" applyProtection="0"/>
    <xf numFmtId="171" fontId="1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>
      <alignment wrapText="1"/>
    </xf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6" fillId="0" borderId="0"/>
    <xf numFmtId="167" fontId="30" fillId="0" borderId="0">
      <alignment horizontal="left" wrapText="1"/>
    </xf>
    <xf numFmtId="0" fontId="1" fillId="0" borderId="0"/>
    <xf numFmtId="0" fontId="6" fillId="0" borderId="0"/>
    <xf numFmtId="0" fontId="6" fillId="0" borderId="0"/>
    <xf numFmtId="0" fontId="1" fillId="0" borderId="0"/>
    <xf numFmtId="0" fontId="22" fillId="39" borderId="19" applyNumberFormat="0" applyFont="0" applyAlignment="0" applyProtection="0"/>
    <xf numFmtId="0" fontId="22" fillId="39" borderId="19" applyNumberFormat="0" applyFont="0" applyAlignment="0" applyProtection="0"/>
    <xf numFmtId="0" fontId="22" fillId="39" borderId="19" applyNumberFormat="0" applyFont="0" applyAlignment="0" applyProtection="0"/>
    <xf numFmtId="0" fontId="22" fillId="39" borderId="19" applyNumberFormat="0" applyFont="0" applyAlignment="0" applyProtection="0"/>
    <xf numFmtId="0" fontId="22" fillId="39" borderId="19" applyNumberFormat="0" applyFont="0" applyAlignment="0" applyProtection="0"/>
    <xf numFmtId="0" fontId="22" fillId="39" borderId="19" applyNumberFormat="0" applyFont="0" applyAlignment="0" applyProtection="0"/>
    <xf numFmtId="0" fontId="22" fillId="2" borderId="1" applyNumberFormat="0" applyFont="0" applyAlignment="0" applyProtection="0"/>
    <xf numFmtId="0" fontId="22" fillId="2" borderId="1" applyNumberFormat="0" applyFont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4" fillId="32" borderId="20" applyNumberFormat="0" applyAlignment="0" applyProtection="0"/>
    <xf numFmtId="0" fontId="34" fillId="32" borderId="20" applyNumberFormat="0" applyAlignment="0" applyProtection="0"/>
    <xf numFmtId="0" fontId="34" fillId="32" borderId="20" applyNumberFormat="0" applyAlignment="0" applyProtection="0"/>
    <xf numFmtId="0" fontId="34" fillId="32" borderId="20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28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</cellStyleXfs>
  <cellXfs count="211">
    <xf numFmtId="0" fontId="0" fillId="0" borderId="0" xfId="0"/>
    <xf numFmtId="0" fontId="6" fillId="0" borderId="0" xfId="0" applyFont="1"/>
    <xf numFmtId="10" fontId="0" fillId="0" borderId="0" xfId="0" applyNumberFormat="1"/>
    <xf numFmtId="4" fontId="7" fillId="0" borderId="0" xfId="0" applyNumberFormat="1" applyFont="1" applyFill="1" applyBorder="1"/>
    <xf numFmtId="4" fontId="0" fillId="0" borderId="0" xfId="0" applyNumberFormat="1" applyFill="1" applyBorder="1" applyAlignment="1">
      <alignment horizontal="center" vertical="center"/>
    </xf>
    <xf numFmtId="4" fontId="7" fillId="0" borderId="2" xfId="0" applyNumberFormat="1" applyFont="1" applyFill="1" applyBorder="1"/>
    <xf numFmtId="4" fontId="7" fillId="3" borderId="2" xfId="0" applyNumberFormat="1" applyFont="1" applyFill="1" applyBorder="1"/>
    <xf numFmtId="4" fontId="6" fillId="0" borderId="0" xfId="0" applyNumberFormat="1" applyFont="1" applyBorder="1"/>
    <xf numFmtId="4" fontId="6" fillId="0" borderId="3" xfId="0" applyNumberFormat="1" applyFont="1" applyBorder="1"/>
    <xf numFmtId="164" fontId="6" fillId="0" borderId="3" xfId="0" applyNumberFormat="1" applyFont="1" applyBorder="1"/>
    <xf numFmtId="0" fontId="0" fillId="0" borderId="3" xfId="0" applyBorder="1"/>
    <xf numFmtId="0" fontId="4" fillId="0" borderId="4" xfId="0" applyFont="1" applyBorder="1" applyAlignment="1"/>
    <xf numFmtId="0" fontId="4" fillId="0" borderId="5" xfId="0" applyFont="1" applyBorder="1" applyAlignment="1"/>
    <xf numFmtId="9" fontId="1" fillId="0" borderId="0" xfId="2" applyFont="1" applyBorder="1" applyAlignment="1">
      <alignment horizontal="center" vertical="center" wrapText="1"/>
    </xf>
    <xf numFmtId="9" fontId="0" fillId="0" borderId="3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/>
    <xf numFmtId="166" fontId="8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wrapText="1"/>
    </xf>
    <xf numFmtId="4" fontId="8" fillId="0" borderId="3" xfId="0" applyNumberFormat="1" applyFont="1" applyFill="1" applyBorder="1" applyAlignment="1">
      <alignment horizontal="justify" vertical="center" wrapText="1"/>
    </xf>
    <xf numFmtId="0" fontId="9" fillId="0" borderId="0" xfId="0" applyFont="1"/>
    <xf numFmtId="9" fontId="9" fillId="0" borderId="0" xfId="2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9" fontId="0" fillId="0" borderId="6" xfId="2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9" fontId="0" fillId="0" borderId="7" xfId="2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9" fontId="0" fillId="0" borderId="8" xfId="2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0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0" fillId="0" borderId="0" xfId="0" applyFont="1"/>
    <xf numFmtId="0" fontId="8" fillId="6" borderId="3" xfId="0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wrapText="1"/>
    </xf>
    <xf numFmtId="0" fontId="8" fillId="7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3" fillId="8" borderId="0" xfId="0" applyFont="1" applyFill="1"/>
    <xf numFmtId="9" fontId="3" fillId="8" borderId="0" xfId="2" applyFont="1" applyFill="1" applyBorder="1" applyAlignment="1">
      <alignment horizontal="center" vertical="center" wrapText="1"/>
    </xf>
    <xf numFmtId="9" fontId="0" fillId="8" borderId="3" xfId="2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4" fontId="8" fillId="8" borderId="5" xfId="0" applyNumberFormat="1" applyFont="1" applyFill="1" applyBorder="1" applyAlignment="1">
      <alignment horizontal="center" vertical="center"/>
    </xf>
    <xf numFmtId="165" fontId="8" fillId="8" borderId="3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horizontal="center" vertical="center" wrapText="1"/>
    </xf>
    <xf numFmtId="2" fontId="8" fillId="8" borderId="3" xfId="0" applyNumberFormat="1" applyFont="1" applyFill="1" applyBorder="1" applyAlignment="1">
      <alignment horizontal="center" vertical="center" wrapText="1"/>
    </xf>
    <xf numFmtId="4" fontId="0" fillId="8" borderId="3" xfId="0" applyNumberFormat="1" applyFont="1" applyFill="1" applyBorder="1" applyAlignment="1">
      <alignment horizontal="center" vertical="center"/>
    </xf>
    <xf numFmtId="10" fontId="8" fillId="8" borderId="3" xfId="0" applyNumberFormat="1" applyFont="1" applyFill="1" applyBorder="1" applyAlignment="1">
      <alignment horizontal="center" vertical="center"/>
    </xf>
    <xf numFmtId="164" fontId="8" fillId="8" borderId="3" xfId="0" applyNumberFormat="1" applyFont="1" applyFill="1" applyBorder="1" applyAlignment="1">
      <alignment horizontal="center" vertical="center"/>
    </xf>
    <xf numFmtId="164" fontId="8" fillId="8" borderId="3" xfId="0" applyNumberFormat="1" applyFont="1" applyFill="1" applyBorder="1" applyAlignment="1">
      <alignment horizontal="center" vertical="center" wrapText="1"/>
    </xf>
    <xf numFmtId="0" fontId="0" fillId="8" borderId="3" xfId="0" applyFill="1" applyBorder="1" applyAlignment="1">
      <alignment wrapText="1"/>
    </xf>
    <xf numFmtId="4" fontId="8" fillId="8" borderId="3" xfId="0" applyNumberFormat="1" applyFont="1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vertical="center"/>
    </xf>
    <xf numFmtId="4" fontId="11" fillId="8" borderId="3" xfId="0" applyNumberFormat="1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8" fillId="8" borderId="3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justify" vertical="center" wrapText="1"/>
    </xf>
    <xf numFmtId="0" fontId="8" fillId="8" borderId="3" xfId="0" applyFont="1" applyFill="1" applyBorder="1" applyAlignment="1">
      <alignment horizontal="center" vertical="center"/>
    </xf>
    <xf numFmtId="0" fontId="12" fillId="0" borderId="0" xfId="0" applyFont="1"/>
    <xf numFmtId="9" fontId="12" fillId="0" borderId="0" xfId="2" applyFont="1" applyBorder="1" applyAlignment="1">
      <alignment horizontal="center" vertical="center" wrapText="1"/>
    </xf>
    <xf numFmtId="10" fontId="8" fillId="0" borderId="3" xfId="0" applyNumberFormat="1" applyFont="1" applyFill="1" applyBorder="1"/>
    <xf numFmtId="164" fontId="8" fillId="0" borderId="3" xfId="0" applyNumberFormat="1" applyFont="1" applyFill="1" applyBorder="1"/>
    <xf numFmtId="0" fontId="8" fillId="0" borderId="3" xfId="0" applyFont="1" applyFill="1" applyBorder="1"/>
    <xf numFmtId="4" fontId="8" fillId="0" borderId="6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justify" vertical="center" wrapText="1"/>
    </xf>
    <xf numFmtId="4" fontId="0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justify" vertical="center" wrapText="1"/>
    </xf>
    <xf numFmtId="0" fontId="8" fillId="9" borderId="8" xfId="0" applyFont="1" applyFill="1" applyBorder="1" applyAlignment="1">
      <alignment horizontal="center" vertical="center" wrapText="1"/>
    </xf>
    <xf numFmtId="4" fontId="13" fillId="0" borderId="0" xfId="0" applyNumberFormat="1" applyFont="1" applyFill="1"/>
    <xf numFmtId="0" fontId="0" fillId="0" borderId="3" xfId="0" applyFill="1" applyBorder="1" applyAlignment="1">
      <alignment wrapText="1"/>
    </xf>
    <xf numFmtId="166" fontId="14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justify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0" fillId="8" borderId="0" xfId="0" applyFill="1"/>
    <xf numFmtId="9" fontId="1" fillId="8" borderId="0" xfId="2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4" fontId="0" fillId="8" borderId="6" xfId="0" applyNumberFormat="1" applyFont="1" applyFill="1" applyBorder="1" applyAlignment="1">
      <alignment horizontal="center" vertical="center"/>
    </xf>
    <xf numFmtId="0" fontId="8" fillId="8" borderId="3" xfId="0" applyNumberFormat="1" applyFont="1" applyFill="1" applyBorder="1" applyAlignment="1">
      <alignment vertical="center" wrapText="1"/>
    </xf>
    <xf numFmtId="4" fontId="8" fillId="8" borderId="6" xfId="0" applyNumberFormat="1" applyFont="1" applyFill="1" applyBorder="1" applyAlignment="1">
      <alignment horizontal="center" vertical="center"/>
    </xf>
    <xf numFmtId="4" fontId="8" fillId="8" borderId="6" xfId="0" applyNumberFormat="1" applyFont="1" applyFill="1" applyBorder="1" applyAlignment="1">
      <alignment horizontal="center" vertical="center" wrapText="1"/>
    </xf>
    <xf numFmtId="0" fontId="8" fillId="8" borderId="6" xfId="0" applyNumberFormat="1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9" fontId="0" fillId="8" borderId="8" xfId="2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4" fontId="0" fillId="8" borderId="8" xfId="0" applyNumberFormat="1" applyFont="1" applyFill="1" applyBorder="1" applyAlignment="1">
      <alignment horizontal="center" vertical="center"/>
    </xf>
    <xf numFmtId="4" fontId="8" fillId="8" borderId="8" xfId="0" applyNumberFormat="1" applyFont="1" applyFill="1" applyBorder="1" applyAlignment="1">
      <alignment horizontal="center" vertical="center"/>
    </xf>
    <xf numFmtId="4" fontId="8" fillId="8" borderId="8" xfId="0" applyNumberFormat="1" applyFont="1" applyFill="1" applyBorder="1" applyAlignment="1">
      <alignment horizontal="center" vertical="center" wrapText="1"/>
    </xf>
    <xf numFmtId="0" fontId="8" fillId="8" borderId="8" xfId="0" applyNumberFormat="1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vertical="center"/>
    </xf>
    <xf numFmtId="0" fontId="0" fillId="8" borderId="6" xfId="0" applyFill="1" applyBorder="1" applyAlignment="1">
      <alignment horizontal="justify" vertical="center" wrapText="1"/>
    </xf>
    <xf numFmtId="0" fontId="8" fillId="8" borderId="8" xfId="0" applyNumberFormat="1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justify" vertical="center" wrapText="1"/>
    </xf>
    <xf numFmtId="0" fontId="0" fillId="8" borderId="3" xfId="0" applyFont="1" applyFill="1" applyBorder="1" applyAlignment="1">
      <alignment horizontal="center" vertical="center" wrapText="1"/>
    </xf>
    <xf numFmtId="4" fontId="8" fillId="8" borderId="3" xfId="0" applyNumberFormat="1" applyFont="1" applyFill="1" applyBorder="1"/>
    <xf numFmtId="0" fontId="8" fillId="8" borderId="3" xfId="0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/>
    </xf>
    <xf numFmtId="165" fontId="8" fillId="4" borderId="3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justify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9" fontId="1" fillId="0" borderId="0" xfId="2" applyFont="1" applyFill="1" applyBorder="1" applyAlignment="1">
      <alignment horizontal="center" vertical="center" wrapText="1"/>
    </xf>
    <xf numFmtId="9" fontId="0" fillId="0" borderId="0" xfId="0" applyNumberFormat="1" applyBorder="1" applyAlignment="1">
      <alignment horizontal="center" vertical="center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/>
    <xf numFmtId="0" fontId="8" fillId="0" borderId="9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center" vertical="center" wrapText="1"/>
    </xf>
    <xf numFmtId="9" fontId="0" fillId="11" borderId="3" xfId="0" applyNumberFormat="1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4" fontId="8" fillId="11" borderId="5" xfId="0" applyNumberFormat="1" applyFont="1" applyFill="1" applyBorder="1" applyAlignment="1">
      <alignment horizontal="center" vertical="center"/>
    </xf>
    <xf numFmtId="165" fontId="8" fillId="11" borderId="3" xfId="0" applyNumberFormat="1" applyFont="1" applyFill="1" applyBorder="1" applyAlignment="1">
      <alignment horizontal="center" vertical="center"/>
    </xf>
    <xf numFmtId="4" fontId="8" fillId="11" borderId="3" xfId="0" applyNumberFormat="1" applyFont="1" applyFill="1" applyBorder="1" applyAlignment="1">
      <alignment horizontal="center" vertical="center" wrapText="1"/>
    </xf>
    <xf numFmtId="4" fontId="0" fillId="11" borderId="3" xfId="0" applyNumberFormat="1" applyFont="1" applyFill="1" applyBorder="1" applyAlignment="1">
      <alignment horizontal="center" vertical="center"/>
    </xf>
    <xf numFmtId="10" fontId="8" fillId="11" borderId="3" xfId="0" applyNumberFormat="1" applyFont="1" applyFill="1" applyBorder="1" applyAlignment="1">
      <alignment horizontal="center" vertical="center"/>
    </xf>
    <xf numFmtId="164" fontId="8" fillId="11" borderId="3" xfId="0" applyNumberFormat="1" applyFont="1" applyFill="1" applyBorder="1" applyAlignment="1">
      <alignment horizontal="center" vertical="center"/>
    </xf>
    <xf numFmtId="4" fontId="8" fillId="11" borderId="3" xfId="0" applyNumberFormat="1" applyFont="1" applyFill="1" applyBorder="1" applyAlignment="1">
      <alignment horizontal="center" vertical="center"/>
    </xf>
    <xf numFmtId="4" fontId="8" fillId="11" borderId="3" xfId="0" applyNumberFormat="1" applyFont="1" applyFill="1" applyBorder="1" applyAlignment="1">
      <alignment vertical="center"/>
    </xf>
    <xf numFmtId="4" fontId="8" fillId="11" borderId="3" xfId="0" applyNumberFormat="1" applyFont="1" applyFill="1" applyBorder="1" applyAlignment="1"/>
    <xf numFmtId="166" fontId="8" fillId="11" borderId="3" xfId="1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3" xfId="0" applyNumberFormat="1" applyFont="1" applyFill="1" applyBorder="1" applyAlignment="1">
      <alignment horizontal="center" vertical="center"/>
    </xf>
    <xf numFmtId="0" fontId="8" fillId="11" borderId="9" xfId="0" applyFont="1" applyFill="1" applyBorder="1" applyAlignment="1">
      <alignment horizontal="justify" vertical="center" wrapText="1"/>
    </xf>
    <xf numFmtId="0" fontId="8" fillId="11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justify" vertical="center" wrapText="1"/>
    </xf>
    <xf numFmtId="0" fontId="0" fillId="0" borderId="6" xfId="0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9" fontId="0" fillId="0" borderId="3" xfId="0" applyNumberForma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164" fontId="0" fillId="0" borderId="3" xfId="0" applyNumberFormat="1" applyBorder="1"/>
    <xf numFmtId="4" fontId="8" fillId="0" borderId="3" xfId="0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4" fontId="8" fillId="4" borderId="11" xfId="0" applyNumberFormat="1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4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/>
    </xf>
    <xf numFmtId="10" fontId="8" fillId="0" borderId="6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justify" vertical="center" wrapText="1"/>
    </xf>
    <xf numFmtId="0" fontId="8" fillId="1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 wrapText="1"/>
    </xf>
    <xf numFmtId="0" fontId="4" fillId="13" borderId="14" xfId="0" applyFont="1" applyFill="1" applyBorder="1" applyAlignment="1">
      <alignment horizontal="center" vertical="center" wrapText="1"/>
    </xf>
    <xf numFmtId="0" fontId="15" fillId="14" borderId="14" xfId="0" applyFont="1" applyFill="1" applyBorder="1" applyAlignment="1">
      <alignment horizontal="center" vertical="center" wrapText="1"/>
    </xf>
    <xf numFmtId="0" fontId="15" fillId="12" borderId="14" xfId="0" applyFont="1" applyFill="1" applyBorder="1" applyAlignment="1">
      <alignment horizontal="center" vertical="center" wrapText="1"/>
    </xf>
    <xf numFmtId="0" fontId="15" fillId="15" borderId="14" xfId="0" applyFont="1" applyFill="1" applyBorder="1" applyAlignment="1">
      <alignment horizontal="center" vertical="center" wrapText="1"/>
    </xf>
    <xf numFmtId="4" fontId="15" fillId="15" borderId="14" xfId="0" applyNumberFormat="1" applyFont="1" applyFill="1" applyBorder="1" applyAlignment="1">
      <alignment horizontal="center" vertical="center" wrapText="1"/>
    </xf>
    <xf numFmtId="0" fontId="15" fillId="16" borderId="14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17" borderId="14" xfId="0" applyFont="1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/>
    </xf>
    <xf numFmtId="0" fontId="0" fillId="0" borderId="0" xfId="0" applyBorder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</cellXfs>
  <cellStyles count="171">
    <cellStyle name="20% - Énfasis1 2" xfId="3"/>
    <cellStyle name="20% - Énfasis1 2 2" xfId="4"/>
    <cellStyle name="20% - Énfasis1 3" xfId="5"/>
    <cellStyle name="20% - Énfasis1 3 2" xfId="6"/>
    <cellStyle name="20% - Énfasis2 2" xfId="7"/>
    <cellStyle name="20% - Énfasis2 2 2" xfId="8"/>
    <cellStyle name="20% - Énfasis2 3" xfId="9"/>
    <cellStyle name="20% - Énfasis2 3 2" xfId="10"/>
    <cellStyle name="20% - Énfasis3 2" xfId="11"/>
    <cellStyle name="20% - Énfasis3 2 2" xfId="12"/>
    <cellStyle name="20% - Énfasis3 3" xfId="13"/>
    <cellStyle name="20% - Énfasis3 3 2" xfId="14"/>
    <cellStyle name="20% - Énfasis4 2" xfId="15"/>
    <cellStyle name="20% - Énfasis4 2 2" xfId="16"/>
    <cellStyle name="20% - Énfasis4 3" xfId="17"/>
    <cellStyle name="20% - Énfasis4 3 2" xfId="18"/>
    <cellStyle name="20% - Énfasis5 2" xfId="19"/>
    <cellStyle name="20% - Énfasis5 2 2" xfId="20"/>
    <cellStyle name="20% - Énfasis6 2" xfId="21"/>
    <cellStyle name="20% - Énfasis6 2 2" xfId="22"/>
    <cellStyle name="40% - Énfasis1 2" xfId="23"/>
    <cellStyle name="40% - Énfasis1 2 2" xfId="24"/>
    <cellStyle name="40% - Énfasis2 2" xfId="25"/>
    <cellStyle name="40% - Énfasis2 2 2" xfId="26"/>
    <cellStyle name="40% - Énfasis3 2" xfId="27"/>
    <cellStyle name="40% - Énfasis3 2 2" xfId="28"/>
    <cellStyle name="40% - Énfasis3 3" xfId="29"/>
    <cellStyle name="40% - Énfasis3 3 2" xfId="30"/>
    <cellStyle name="40% - Énfasis4 2" xfId="31"/>
    <cellStyle name="40% - Énfasis4 2 2" xfId="32"/>
    <cellStyle name="40% - Énfasis5 2" xfId="33"/>
    <cellStyle name="40% - Énfasis5 2 2" xfId="34"/>
    <cellStyle name="40% - Énfasis6 2" xfId="35"/>
    <cellStyle name="40% - Énfasis6 2 2" xfId="36"/>
    <cellStyle name="60% - Énfasis1 2" xfId="37"/>
    <cellStyle name="60% - Énfasis2 2" xfId="38"/>
    <cellStyle name="60% - Énfasis3 2" xfId="39"/>
    <cellStyle name="60% - Énfasis3 3" xfId="40"/>
    <cellStyle name="60% - Énfasis4 2" xfId="41"/>
    <cellStyle name="60% - Énfasis4 3" xfId="42"/>
    <cellStyle name="60% - Énfasis5 2" xfId="43"/>
    <cellStyle name="60% - Énfasis6 2" xfId="44"/>
    <cellStyle name="60% - Énfasis6 3" xfId="45"/>
    <cellStyle name="Buena 2" xfId="46"/>
    <cellStyle name="Cálculo 2" xfId="47"/>
    <cellStyle name="Cálculo 2 2" xfId="48"/>
    <cellStyle name="Cálculo 2 3" xfId="49"/>
    <cellStyle name="Celda de comprobación 2" xfId="50"/>
    <cellStyle name="Celda vinculada 2" xfId="51"/>
    <cellStyle name="Encabezado 4 2" xfId="52"/>
    <cellStyle name="Énfasis1 2" xfId="53"/>
    <cellStyle name="Énfasis2 2" xfId="54"/>
    <cellStyle name="Énfasis3 2" xfId="55"/>
    <cellStyle name="Énfasis4 2" xfId="56"/>
    <cellStyle name="Énfasis5 2" xfId="57"/>
    <cellStyle name="Énfasis6 2" xfId="58"/>
    <cellStyle name="Entrada 2" xfId="59"/>
    <cellStyle name="Entrada 2 2" xfId="60"/>
    <cellStyle name="Entrada 2 3" xfId="61"/>
    <cellStyle name="Estilo 1" xfId="62"/>
    <cellStyle name="Euro" xfId="63"/>
    <cellStyle name="Hipervínculo 2" xfId="64"/>
    <cellStyle name="Incorrecto 2" xfId="65"/>
    <cellStyle name="Millares" xfId="1" builtinId="3"/>
    <cellStyle name="Millares 10" xfId="66"/>
    <cellStyle name="Millares 10 2" xfId="67"/>
    <cellStyle name="Millares 10 3" xfId="68"/>
    <cellStyle name="Millares 10 4" xfId="69"/>
    <cellStyle name="Millares 11" xfId="70"/>
    <cellStyle name="Millares 12" xfId="71"/>
    <cellStyle name="Millares 13" xfId="72"/>
    <cellStyle name="Millares 15" xfId="73"/>
    <cellStyle name="Millares 15 2" xfId="74"/>
    <cellStyle name="Millares 15 3" xfId="75"/>
    <cellStyle name="Millares 15 4" xfId="76"/>
    <cellStyle name="Millares 2" xfId="77"/>
    <cellStyle name="Millares 2 2" xfId="78"/>
    <cellStyle name="Millares 2 2 2" xfId="79"/>
    <cellStyle name="Millares 2 3" xfId="80"/>
    <cellStyle name="Millares 2 4" xfId="81"/>
    <cellStyle name="Millares 2 5" xfId="82"/>
    <cellStyle name="Millares 2_RESUMEN" xfId="83"/>
    <cellStyle name="Millares 3" xfId="84"/>
    <cellStyle name="Millares 3 2" xfId="85"/>
    <cellStyle name="Millares 3 2 2" xfId="86"/>
    <cellStyle name="Millares 3 2 3" xfId="87"/>
    <cellStyle name="Millares 3 2 4" xfId="88"/>
    <cellStyle name="Millares 3 3" xfId="89"/>
    <cellStyle name="Millares 3 4" xfId="90"/>
    <cellStyle name="Millares 3 5" xfId="91"/>
    <cellStyle name="Millares 3 6" xfId="92"/>
    <cellStyle name="Millares 4" xfId="93"/>
    <cellStyle name="Millares 4 2" xfId="94"/>
    <cellStyle name="Millares 4 3" xfId="95"/>
    <cellStyle name="Millares 4 4" xfId="96"/>
    <cellStyle name="Millares 5" xfId="97"/>
    <cellStyle name="Millares 5 2" xfId="98"/>
    <cellStyle name="Millares 5 3" xfId="99"/>
    <cellStyle name="Millares 5 4" xfId="100"/>
    <cellStyle name="Millares 6" xfId="101"/>
    <cellStyle name="Millares 6 2" xfId="102"/>
    <cellStyle name="Millares 6 3" xfId="103"/>
    <cellStyle name="Millares 6 4" xfId="104"/>
    <cellStyle name="Millares 7" xfId="105"/>
    <cellStyle name="Millares 7 2" xfId="106"/>
    <cellStyle name="Millares 7 3" xfId="107"/>
    <cellStyle name="Millares 7 4" xfId="108"/>
    <cellStyle name="Millares 8" xfId="109"/>
    <cellStyle name="Millares 8 2" xfId="110"/>
    <cellStyle name="Millares 8 2 2" xfId="111"/>
    <cellStyle name="Millares 8 3" xfId="112"/>
    <cellStyle name="Millares 8 4" xfId="113"/>
    <cellStyle name="Millares 8 5" xfId="114"/>
    <cellStyle name="Millares 9" xfId="115"/>
    <cellStyle name="Millares 9 3" xfId="116"/>
    <cellStyle name="Moneda 2" xfId="117"/>
    <cellStyle name="Moneda 3" xfId="118"/>
    <cellStyle name="Neutral 2" xfId="119"/>
    <cellStyle name="Normal" xfId="0" builtinId="0"/>
    <cellStyle name="Normal 11" xfId="120"/>
    <cellStyle name="Normal 16" xfId="121"/>
    <cellStyle name="Normal 2" xfId="122"/>
    <cellStyle name="Normal 2 2" xfId="123"/>
    <cellStyle name="Normal 2 2 2" xfId="124"/>
    <cellStyle name="Normal 2 2 3" xfId="125"/>
    <cellStyle name="Normal 2 2 4" xfId="126"/>
    <cellStyle name="Normal 2 3" xfId="127"/>
    <cellStyle name="Normal 2 30" xfId="128"/>
    <cellStyle name="Normal 2 4" xfId="129"/>
    <cellStyle name="Normal 3" xfId="130"/>
    <cellStyle name="Normal 3 2" xfId="131"/>
    <cellStyle name="Normal 3 3" xfId="132"/>
    <cellStyle name="Normal 4" xfId="133"/>
    <cellStyle name="Normal 4 2" xfId="134"/>
    <cellStyle name="Normal 5" xfId="135"/>
    <cellStyle name="Normal 5 2" xfId="136"/>
    <cellStyle name="Normal 5 3" xfId="137"/>
    <cellStyle name="Normal 6" xfId="138"/>
    <cellStyle name="Normal 6 2" xfId="139"/>
    <cellStyle name="Normal 7" xfId="140"/>
    <cellStyle name="Normal 8" xfId="141"/>
    <cellStyle name="Normal 9" xfId="142"/>
    <cellStyle name="Notas 2" xfId="143"/>
    <cellStyle name="Notas 2 2" xfId="144"/>
    <cellStyle name="Notas 2 2 2" xfId="145"/>
    <cellStyle name="Notas 2 3" xfId="146"/>
    <cellStyle name="Notas 2 3 2" xfId="147"/>
    <cellStyle name="Notas 2 4" xfId="148"/>
    <cellStyle name="Notas 3" xfId="149"/>
    <cellStyle name="Notas 3 2" xfId="150"/>
    <cellStyle name="Porcentaje 2" xfId="151"/>
    <cellStyle name="Porcentaje 2 2" xfId="152"/>
    <cellStyle name="Porcentaje 3" xfId="153"/>
    <cellStyle name="Porcentaje 4" xfId="154"/>
    <cellStyle name="Porcentaje 5" xfId="155"/>
    <cellStyle name="Porcentual" xfId="2" builtinId="5"/>
    <cellStyle name="Porcentual 5" xfId="156"/>
    <cellStyle name="Salida 2" xfId="157"/>
    <cellStyle name="Salida 2 2" xfId="158"/>
    <cellStyle name="Salida 2 3" xfId="159"/>
    <cellStyle name="Salida 2 4" xfId="160"/>
    <cellStyle name="Texto de advertencia 2" xfId="161"/>
    <cellStyle name="Texto explicativo 2" xfId="162"/>
    <cellStyle name="Título 1 2" xfId="163"/>
    <cellStyle name="Título 2 2" xfId="164"/>
    <cellStyle name="Título 3 2" xfId="165"/>
    <cellStyle name="Título 4" xfId="166"/>
    <cellStyle name="Total 2" xfId="167"/>
    <cellStyle name="Total 2 2" xfId="168"/>
    <cellStyle name="Total 2 3" xfId="169"/>
    <cellStyle name="Total 2 4" xfId="1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_diar05/AppData/Local/Microsoft/Windows/Temporary%20Internet%20Files/Content.Outlook/FP248CEZ/PRESUPUESTO/Copia%20de%20SEGUIMIENTO%2026%2011%2015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ltor_diar05/AppData/Local/Microsoft/Windows/Temporary%20Internet%20Files/Content.Outlook/FP248CEZ/PRESUPUESTO/Copia%20de%20SEGUIMIENTO%2026-10-2015-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JECUTADOS"/>
      <sheetName val="EN EJECUCION"/>
      <sheetName val="EN LICITACION"/>
      <sheetName val="POR INICIAR LICITACION"/>
      <sheetName val="OBRA ADM. DIRECTA "/>
      <sheetName val="EXPEDIENTE TECNICO "/>
      <sheetName val="FACTIBILIDAD"/>
      <sheetName val="PERFIL"/>
      <sheetName val="Resumen"/>
      <sheetName val="RESUMEN (1)"/>
      <sheetName val="Hoja2"/>
      <sheetName val="Super."/>
      <sheetName val="RTM sup O"/>
      <sheetName val="evaluación"/>
      <sheetName val="Hoja1"/>
      <sheetName val="Hoja3"/>
      <sheetName val="Resumen (1.2)"/>
      <sheetName val="Hoja5"/>
      <sheetName val="Hoja4"/>
      <sheetName val="Hoja6"/>
      <sheetName val="Sup. priori"/>
      <sheetName val="Hoja7"/>
      <sheetName val="AYACUCHO"/>
      <sheetName val="Hoja9"/>
      <sheetName val="HUANCAVELICA"/>
      <sheetName val="Hoja11"/>
      <sheetName val="PRESENTACION"/>
      <sheetName val="HOJA DE CUADRO"/>
      <sheetName val="Hoja13"/>
      <sheetName val="Total de obras"/>
      <sheetName val="Hoja14"/>
      <sheetName val="b g"/>
      <sheetName val="proy(40)"/>
      <sheetName val="PROY 20"/>
      <sheetName val="PROY 40"/>
      <sheetName val="Hoja8"/>
      <sheetName val="Hoja10"/>
      <sheetName val="cod"/>
      <sheetName val="Hoja12"/>
    </sheetNames>
    <sheetDataSet>
      <sheetData sheetId="0"/>
      <sheetData sheetId="1">
        <row r="9">
          <cell r="D9">
            <v>2150415</v>
          </cell>
          <cell r="E9" t="str">
            <v>SI</v>
          </cell>
          <cell r="F9">
            <v>573</v>
          </cell>
          <cell r="G9" t="str">
            <v>LP N° 16-2013</v>
          </cell>
          <cell r="H9" t="str">
            <v>N° 091-2013</v>
          </cell>
          <cell r="I9" t="str">
            <v>CONSORCIO PUEBLO  LIBRE</v>
          </cell>
          <cell r="L9">
            <v>2088458.96</v>
          </cell>
          <cell r="M9">
            <v>41586</v>
          </cell>
          <cell r="N9">
            <v>180</v>
          </cell>
          <cell r="Q9" t="str">
            <v>ADS N° 17-2013</v>
          </cell>
          <cell r="R9" t="str">
            <v>N° 07-2014</v>
          </cell>
          <cell r="S9" t="str">
            <v>HUERTAS JARA ALEXANDER PRIMITIVO</v>
          </cell>
          <cell r="U9">
            <v>10404313598</v>
          </cell>
          <cell r="V9">
            <v>75614</v>
          </cell>
          <cell r="W9">
            <v>41667</v>
          </cell>
          <cell r="X9">
            <v>240</v>
          </cell>
          <cell r="Y9">
            <v>41690</v>
          </cell>
          <cell r="AC9">
            <v>417691.79</v>
          </cell>
          <cell r="AD9">
            <v>0</v>
          </cell>
          <cell r="AE9" t="str">
            <v>Ing. Jaime Portocarrero</v>
          </cell>
          <cell r="AF9" t="str">
            <v>INSTALACION DEL RESERVORIO Y CANALIZACION DEL CERRO DE MASHIN, DISTRITO DE SINSICAP - OTUZCO - LA LIBERTAD</v>
          </cell>
          <cell r="AG9" t="str">
            <v>LA LIBERTAD</v>
          </cell>
          <cell r="AH9" t="str">
            <v>OTUZCO</v>
          </cell>
          <cell r="AI9" t="str">
            <v xml:space="preserve"> SINSICAP  </v>
          </cell>
          <cell r="AJ9" t="str">
            <v>ANASCAPA</v>
          </cell>
          <cell r="AK9">
            <v>198997</v>
          </cell>
          <cell r="AL9">
            <v>2251241</v>
          </cell>
          <cell r="AM9">
            <v>0</v>
          </cell>
          <cell r="AN9">
            <v>0.51910000000000001</v>
          </cell>
          <cell r="AO9" t="str">
            <v xml:space="preserve">ADS N° 17-2013                   CON CONTRATO N°  07-2014 </v>
          </cell>
          <cell r="AP9" t="str">
            <v xml:space="preserve">EN ARBITRAJE </v>
          </cell>
        </row>
        <row r="10">
          <cell r="D10">
            <v>2226592</v>
          </cell>
          <cell r="E10" t="str">
            <v>SI</v>
          </cell>
          <cell r="F10">
            <v>125</v>
          </cell>
          <cell r="G10" t="str">
            <v xml:space="preserve">AMC N° 46-2013 </v>
          </cell>
          <cell r="H10" t="str">
            <v>N° 129-2013</v>
          </cell>
          <cell r="I10" t="str">
            <v>TALENT INGENIERIA INSTALACIONES Y SERVICIOS S.L. SUCURSAL EN PERU</v>
          </cell>
          <cell r="K10">
            <v>20536871307</v>
          </cell>
          <cell r="L10">
            <v>3743812.71</v>
          </cell>
          <cell r="M10">
            <v>41614</v>
          </cell>
          <cell r="N10">
            <v>240</v>
          </cell>
          <cell r="Q10" t="str">
            <v xml:space="preserve">AMC N° 46-2014  </v>
          </cell>
          <cell r="R10" t="str">
            <v>N° 034-2014</v>
          </cell>
          <cell r="S10" t="str">
            <v>GUERRA TAQUIA EDILBERTO RENE</v>
          </cell>
          <cell r="U10">
            <v>10198274351</v>
          </cell>
          <cell r="V10">
            <v>277041.59999999998</v>
          </cell>
          <cell r="W10">
            <v>41764</v>
          </cell>
          <cell r="X10">
            <v>300</v>
          </cell>
          <cell r="Y10">
            <v>41804</v>
          </cell>
          <cell r="AA10">
            <v>65086.239999999998</v>
          </cell>
          <cell r="AB10">
            <v>58865.07</v>
          </cell>
          <cell r="AC10">
            <v>747915.07</v>
          </cell>
          <cell r="AD10">
            <v>747915.06</v>
          </cell>
          <cell r="AE10" t="str">
            <v>Ing. Carlos Guerra</v>
          </cell>
          <cell r="AF10" t="str">
            <v>RECUPERACIÓN DEL SERVICIO DE AGUA DEL SISTEMA DE RIEGO EN LAS LOCALIDADES DE AQCHAPA, BAÑOS DE SANTA ANA, YUCAES Y MAIZONDO, DISTRITO DE QUINUA-HUAMANGA-AYACUCHO</v>
          </cell>
          <cell r="AG10" t="str">
            <v>AYACUCHO</v>
          </cell>
          <cell r="AH10" t="str">
            <v>HUAMANGA</v>
          </cell>
          <cell r="AI10" t="str">
            <v>QUINUA</v>
          </cell>
          <cell r="AJ10" t="str">
            <v>Aqchapa, Baños Santa Ana, Yucaes y Maízondo</v>
          </cell>
          <cell r="AK10">
            <v>228839</v>
          </cell>
          <cell r="AL10">
            <v>4262854.7300000004</v>
          </cell>
          <cell r="AM10">
            <v>0</v>
          </cell>
          <cell r="AN10">
            <v>0.7</v>
          </cell>
          <cell r="AO10" t="str">
            <v xml:space="preserve">ADP17-AMC N° 46-2014       CON CONTRATO N° 034-2014  </v>
          </cell>
          <cell r="AP10" t="str">
            <v>EN EJECUCION FUERA DE PLAZO CONTRACTUAL</v>
          </cell>
        </row>
        <row r="11">
          <cell r="D11">
            <v>2221352</v>
          </cell>
          <cell r="E11" t="str">
            <v>SI</v>
          </cell>
          <cell r="F11">
            <v>333</v>
          </cell>
          <cell r="G11" t="str">
            <v>LP N° 09-2013 (1)</v>
          </cell>
          <cell r="H11" t="str">
            <v>N° 134-2013</v>
          </cell>
          <cell r="I11" t="str">
            <v>CONSORCIO VICTORIA</v>
          </cell>
          <cell r="K11">
            <v>20555839279</v>
          </cell>
          <cell r="L11">
            <v>8391484.9499999993</v>
          </cell>
          <cell r="M11">
            <v>41635</v>
          </cell>
          <cell r="N11">
            <v>365</v>
          </cell>
          <cell r="Q11" t="str">
            <v>AMC N° 28-2014</v>
          </cell>
          <cell r="R11" t="str">
            <v>N° 131-2014</v>
          </cell>
          <cell r="S11" t="str">
            <v>ALEXANDER PROMITIVO HUERTAS</v>
          </cell>
          <cell r="U11">
            <v>10404313598</v>
          </cell>
          <cell r="V11">
            <v>477000</v>
          </cell>
          <cell r="W11">
            <v>41843</v>
          </cell>
          <cell r="X11">
            <v>420</v>
          </cell>
          <cell r="Y11">
            <v>41870</v>
          </cell>
          <cell r="AC11">
            <v>1678296.99</v>
          </cell>
          <cell r="AD11">
            <v>0</v>
          </cell>
          <cell r="AE11" t="str">
            <v xml:space="preserve">Ing.Luis Sanchez </v>
          </cell>
          <cell r="AF11" t="str">
            <v>INSTALACIÓN DEL SISTEMA DE RIEGO TUTAPAYOCC VISTA ALEGRE -PANTEKILLA, DISTRITO DE SURCUBAMBA-TAYACAJA-HUANCAVELICA</v>
          </cell>
          <cell r="AG11" t="str">
            <v>HUANCAVELICA</v>
          </cell>
          <cell r="AH11" t="str">
            <v>TAYACAJA</v>
          </cell>
          <cell r="AI11" t="str">
            <v>SURCUBAMBA</v>
          </cell>
          <cell r="AJ11" t="str">
            <v>Vista Alegre y Surcubamba</v>
          </cell>
          <cell r="AK11">
            <v>243491</v>
          </cell>
          <cell r="AL11">
            <v>9883304.1600000001</v>
          </cell>
          <cell r="AM11">
            <v>1405327.8800000001</v>
          </cell>
          <cell r="AN11">
            <v>0.51900000000000002</v>
          </cell>
          <cell r="AO11" t="str">
            <v>AMC N° 28-2014                         CON CONTRATO N° 131-2014</v>
          </cell>
          <cell r="AP11" t="str">
            <v>EN EJECUCION</v>
          </cell>
        </row>
        <row r="12">
          <cell r="D12">
            <v>2175125</v>
          </cell>
          <cell r="E12" t="str">
            <v>SI</v>
          </cell>
          <cell r="F12">
            <v>88</v>
          </cell>
          <cell r="G12" t="str">
            <v>AMC N° 56-2013</v>
          </cell>
          <cell r="H12" t="str">
            <v xml:space="preserve"> N° 003-2014</v>
          </cell>
          <cell r="I12" t="str">
            <v xml:space="preserve">CONSORCIO SANTA ANA </v>
          </cell>
          <cell r="L12">
            <v>7742008.5800000001</v>
          </cell>
          <cell r="M12">
            <v>41635</v>
          </cell>
          <cell r="N12">
            <v>365</v>
          </cell>
          <cell r="Q12" t="str">
            <v>AMC N° 27-2014</v>
          </cell>
          <cell r="R12" t="str">
            <v>N° 123-2014</v>
          </cell>
          <cell r="S12" t="str">
            <v>HUERTAS JARA ALEXANDER PRIMITIVO</v>
          </cell>
          <cell r="U12">
            <v>10404313598</v>
          </cell>
          <cell r="V12">
            <v>440071.2</v>
          </cell>
          <cell r="W12">
            <v>41822</v>
          </cell>
          <cell r="X12">
            <v>420</v>
          </cell>
          <cell r="Y12">
            <v>41655</v>
          </cell>
          <cell r="AC12">
            <v>1548401.72</v>
          </cell>
          <cell r="AD12">
            <v>2200000</v>
          </cell>
          <cell r="AE12" t="str">
            <v>Ing. Arnaldo Egoavil Peis</v>
          </cell>
          <cell r="AF12" t="str">
            <v>MEJORAMIENTO DE LA INFRAESTRUCTURA DE RIEGO EN EL CENTRO POBLADO DE ANASCAPA, DISTRITO DE UBINAS-GENERAL SÁNCHEZ CERRO-MOQUEGUA</v>
          </cell>
          <cell r="AG12" t="str">
            <v>MOQUEGUA</v>
          </cell>
          <cell r="AH12" t="str">
            <v>GENERAL SÁNCHEZ CERRO</v>
          </cell>
          <cell r="AI12" t="str">
            <v>UBINAS</v>
          </cell>
          <cell r="AK12">
            <v>251589</v>
          </cell>
          <cell r="AL12">
            <v>8638451.7199999988</v>
          </cell>
          <cell r="AM12">
            <v>31433.66</v>
          </cell>
          <cell r="AN12">
            <v>0.35570000000000002</v>
          </cell>
          <cell r="AO12" t="str">
            <v>AMC N° 27-2014                          CON CONTRATO N° 123-2014</v>
          </cell>
          <cell r="AP12" t="str">
            <v>CON RESOLUCION DE CONTRATO</v>
          </cell>
        </row>
        <row r="13">
          <cell r="D13">
            <v>2175126</v>
          </cell>
          <cell r="E13" t="str">
            <v>SI</v>
          </cell>
          <cell r="F13">
            <v>89</v>
          </cell>
          <cell r="G13" t="str">
            <v>AMC N° 56-2013</v>
          </cell>
          <cell r="H13" t="str">
            <v>N° 003-2014</v>
          </cell>
          <cell r="I13" t="str">
            <v>CONSORCIO SANTA ANA</v>
          </cell>
          <cell r="L13">
            <v>4835824.58</v>
          </cell>
          <cell r="M13">
            <v>41648</v>
          </cell>
          <cell r="N13">
            <v>360</v>
          </cell>
          <cell r="Q13" t="str">
            <v>AMC N° 24-2014</v>
          </cell>
          <cell r="R13" t="str">
            <v>N° 196-2014</v>
          </cell>
          <cell r="S13" t="str">
            <v>HERNAN CAÑA BAILON</v>
          </cell>
          <cell r="U13">
            <v>10013182146</v>
          </cell>
          <cell r="V13">
            <v>200000</v>
          </cell>
          <cell r="W13">
            <v>41918</v>
          </cell>
          <cell r="X13">
            <v>390</v>
          </cell>
          <cell r="Y13">
            <v>41927</v>
          </cell>
          <cell r="AC13">
            <v>967164.81</v>
          </cell>
          <cell r="AD13">
            <v>0</v>
          </cell>
          <cell r="AE13" t="str">
            <v>Ing. Arnaldo Egoavil Peis</v>
          </cell>
          <cell r="AF13" t="str">
            <v>MEJORAMIENTO DE LA INFRAESTRUCTURA DE RIEGO EN EL CENTRO POBLADO DE ESCACHA, DISTRITO DE UBINAS-GENERAL SÁNCHEZ CERRO-MOQUEGUA</v>
          </cell>
          <cell r="AG13" t="str">
            <v>MOQUEGUA</v>
          </cell>
          <cell r="AH13" t="str">
            <v>GENERAL SÁNCHEZ CERRO</v>
          </cell>
          <cell r="AI13" t="str">
            <v>UBINAS</v>
          </cell>
          <cell r="AJ13" t="str">
            <v xml:space="preserve"> ESCACHA</v>
          </cell>
          <cell r="AK13">
            <v>249535</v>
          </cell>
          <cell r="AL13">
            <v>5302497.0999999996</v>
          </cell>
          <cell r="AM13">
            <v>55896.969999999994</v>
          </cell>
          <cell r="AN13">
            <v>0.28799999999999998</v>
          </cell>
          <cell r="AO13" t="str">
            <v>AMC N° 24-2014                   CON CONTRATO N° 196-2014</v>
          </cell>
          <cell r="AP13" t="str">
            <v>CON RESOLUCION DE CONTRATO</v>
          </cell>
        </row>
        <row r="14">
          <cell r="D14">
            <v>2160910</v>
          </cell>
          <cell r="E14" t="str">
            <v>SI</v>
          </cell>
          <cell r="F14" t="str">
            <v>NO</v>
          </cell>
          <cell r="G14" t="str">
            <v>AMC N° 51-2013</v>
          </cell>
          <cell r="H14" t="str">
            <v xml:space="preserve"> N° 04-2014</v>
          </cell>
          <cell r="I14" t="str">
            <v>CONSORCIO ANCASH</v>
          </cell>
          <cell r="L14">
            <v>3864358.71</v>
          </cell>
          <cell r="M14">
            <v>41648</v>
          </cell>
          <cell r="N14">
            <v>330</v>
          </cell>
          <cell r="Q14" t="str">
            <v>ADS N° 18- 2013</v>
          </cell>
          <cell r="R14" t="str">
            <v>N° 06-2014</v>
          </cell>
          <cell r="S14" t="str">
            <v xml:space="preserve">HUERTAS JARA ALEXANDER PRIMITIVO </v>
          </cell>
          <cell r="T14" t="str">
            <v>ADS N° 18- 2013                         CON CONTRATO</v>
          </cell>
          <cell r="U14">
            <v>10404313598</v>
          </cell>
          <cell r="V14">
            <v>163810</v>
          </cell>
          <cell r="W14">
            <v>41667</v>
          </cell>
          <cell r="X14">
            <v>420</v>
          </cell>
          <cell r="Y14">
            <v>41682</v>
          </cell>
          <cell r="AC14">
            <v>772871.74</v>
          </cell>
          <cell r="AD14">
            <v>0</v>
          </cell>
          <cell r="AE14" t="str">
            <v>Ing. Carlos Guerra</v>
          </cell>
          <cell r="AF14" t="str">
            <v>MEJORAMIENTO DEL SERVICIO DE AGUA DEL SISTEMA DE RIEGO CANAL LIPIS-PROLONGACION EN EL CASERIO DE PARIACOLCA, DISTRITO DE QUILLO - YUNGAY - ANCASH</v>
          </cell>
          <cell r="AG14" t="str">
            <v>ANCASH</v>
          </cell>
          <cell r="AH14" t="str">
            <v>YUNGAY</v>
          </cell>
          <cell r="AI14" t="str">
            <v>QUILLO</v>
          </cell>
          <cell r="AK14">
            <v>229270</v>
          </cell>
          <cell r="AL14">
            <v>4232167</v>
          </cell>
          <cell r="AM14">
            <v>0</v>
          </cell>
          <cell r="AN14">
            <v>0.18379999999999999</v>
          </cell>
          <cell r="AO14" t="str">
            <v>ADS N° 18- 2013                         CON CONTRATO N° 06-2014</v>
          </cell>
          <cell r="AP14" t="str">
            <v>EN ARBITRAJE</v>
          </cell>
        </row>
        <row r="15">
          <cell r="D15">
            <v>2144486</v>
          </cell>
          <cell r="E15" t="str">
            <v>NO</v>
          </cell>
          <cell r="F15" t="str">
            <v>NO</v>
          </cell>
          <cell r="G15" t="str">
            <v>AMC N° 51-2013</v>
          </cell>
          <cell r="H15" t="str">
            <v xml:space="preserve"> N° 04-2014</v>
          </cell>
          <cell r="I15" t="str">
            <v>CONSORCIO ANCASH</v>
          </cell>
          <cell r="L15">
            <v>2080052.79</v>
          </cell>
          <cell r="M15">
            <v>41652</v>
          </cell>
          <cell r="N15">
            <v>360</v>
          </cell>
          <cell r="S15" t="str">
            <v>Tendra inspector hasta finalizar la obra</v>
          </cell>
          <cell r="T15" t="str">
            <v>INSPECTOR DESIGNADO POR AGRORURAL</v>
          </cell>
          <cell r="Y15">
            <v>41682</v>
          </cell>
          <cell r="AC15">
            <v>416010.56</v>
          </cell>
          <cell r="AD15">
            <v>0</v>
          </cell>
          <cell r="AE15" t="str">
            <v>Ing. Carlos Guerra</v>
          </cell>
          <cell r="AF15" t="str">
            <v>CONSTRUCCION DEL CANAL DE PIRAUYA, DISTRITO DE COCHAPETI - HUARMEY - ANCASH</v>
          </cell>
          <cell r="AG15" t="str">
            <v>ANCASH</v>
          </cell>
          <cell r="AH15" t="str">
            <v>HUARMEY</v>
          </cell>
          <cell r="AI15" t="str">
            <v>COCHAPETI</v>
          </cell>
          <cell r="AJ15" t="str">
            <v>Pirauya y Huichay</v>
          </cell>
          <cell r="AK15">
            <v>181939</v>
          </cell>
          <cell r="AL15">
            <v>2273880.6</v>
          </cell>
          <cell r="AM15">
            <v>0</v>
          </cell>
          <cell r="AN15">
            <v>0.34689999999999999</v>
          </cell>
          <cell r="AO15" t="str">
            <v>INSPECTOR DESIGNADO POR AGRORURAL</v>
          </cell>
          <cell r="AP15" t="str">
            <v>EN ARBITRAJE</v>
          </cell>
        </row>
        <row r="16">
          <cell r="D16">
            <v>2136236</v>
          </cell>
          <cell r="E16" t="str">
            <v>SI</v>
          </cell>
          <cell r="F16">
            <v>78</v>
          </cell>
          <cell r="G16" t="str">
            <v xml:space="preserve">AMC N° 50-2013 </v>
          </cell>
          <cell r="H16" t="str">
            <v xml:space="preserve"> N°  02-2014</v>
          </cell>
          <cell r="I16" t="str">
            <v>CONSORCIO YAKU</v>
          </cell>
          <cell r="L16">
            <v>2937525.64</v>
          </cell>
          <cell r="M16">
            <v>41642</v>
          </cell>
          <cell r="N16">
            <v>180</v>
          </cell>
          <cell r="Q16" t="str">
            <v>AMC N° 20-2014</v>
          </cell>
          <cell r="R16" t="str">
            <v>N° 027-2014</v>
          </cell>
          <cell r="S16" t="str">
            <v>CONSORCIO ROCAT</v>
          </cell>
          <cell r="U16">
            <v>20362443998</v>
          </cell>
          <cell r="V16">
            <v>209955</v>
          </cell>
          <cell r="W16">
            <v>41752</v>
          </cell>
          <cell r="X16">
            <v>240</v>
          </cell>
          <cell r="Y16">
            <v>41752</v>
          </cell>
          <cell r="AC16">
            <v>587505.12</v>
          </cell>
          <cell r="AD16">
            <v>0</v>
          </cell>
          <cell r="AE16" t="str">
            <v>Ing. Nelly Lunarejo</v>
          </cell>
          <cell r="AF16" t="str">
            <v>CONSTRUCCION CANAL DE RIEGO TAMBO-VISTA ALEGRE-CHURAY, DISTRITO DE ANDAMARCA - CONCEPCION - JUNIN</v>
          </cell>
          <cell r="AG16" t="str">
            <v>JUNIN</v>
          </cell>
          <cell r="AH16" t="str">
            <v>CONCEPCION</v>
          </cell>
          <cell r="AI16" t="str">
            <v>ANDAMARCA</v>
          </cell>
          <cell r="AK16">
            <v>180653</v>
          </cell>
          <cell r="AL16">
            <v>3148494.16</v>
          </cell>
          <cell r="AM16">
            <v>320807.52</v>
          </cell>
          <cell r="AN16">
            <v>0.95</v>
          </cell>
          <cell r="AO16" t="str">
            <v>AMC N° 20-2014                                      CON CONTRATO N° 027-2014</v>
          </cell>
          <cell r="AP16" t="str">
            <v>EN EJECUCION FUERA DE PLAZO CONTRACTUAL</v>
          </cell>
        </row>
        <row r="17">
          <cell r="D17">
            <v>2205517</v>
          </cell>
          <cell r="E17" t="str">
            <v>NO</v>
          </cell>
          <cell r="F17">
            <v>647</v>
          </cell>
          <cell r="G17" t="str">
            <v>LP N° 20-2013</v>
          </cell>
          <cell r="H17" t="str">
            <v>N° 012-2014</v>
          </cell>
          <cell r="I17" t="str">
            <v>CONSORCIO M y A</v>
          </cell>
          <cell r="J17" t="str">
            <v>Se pedira el saldo balance de Obra- ya no se ejecutara</v>
          </cell>
          <cell r="L17">
            <v>1749596.4</v>
          </cell>
          <cell r="M17">
            <v>41702</v>
          </cell>
          <cell r="N17">
            <v>120</v>
          </cell>
          <cell r="S17" t="str">
            <v>INSPECTOR</v>
          </cell>
          <cell r="T17" t="str">
            <v>INSPECTOR DESIGNADO POR AGRORURAL</v>
          </cell>
          <cell r="Y17" t="str">
            <v>-</v>
          </cell>
          <cell r="AC17">
            <v>349919.28</v>
          </cell>
          <cell r="AD17">
            <v>0</v>
          </cell>
          <cell r="AE17" t="str">
            <v>Ing. Manzueto Carrera</v>
          </cell>
          <cell r="AF17" t="str">
            <v xml:space="preserve">CREACION DE LA REPRESA MOYAL EN EL C.P. ESCOMARCA, DISTRITO DE LANGA - HUAROCHIRI - LIMA </v>
          </cell>
          <cell r="AG17" t="str">
            <v>LIMA</v>
          </cell>
          <cell r="AH17" t="str">
            <v>HUAROCHIRI</v>
          </cell>
          <cell r="AI17" t="str">
            <v>LANGA</v>
          </cell>
          <cell r="AK17">
            <v>199576</v>
          </cell>
          <cell r="AL17">
            <v>2089796</v>
          </cell>
          <cell r="AM17">
            <v>0</v>
          </cell>
          <cell r="AN17">
            <v>0</v>
          </cell>
          <cell r="AO17" t="str">
            <v>INSPECTOR DESIGNADO POR AGRORURAL</v>
          </cell>
          <cell r="AP17" t="str">
            <v>PARALIZADA</v>
          </cell>
        </row>
        <row r="18">
          <cell r="D18">
            <v>2224113</v>
          </cell>
          <cell r="E18" t="str">
            <v>NO</v>
          </cell>
          <cell r="F18">
            <v>120</v>
          </cell>
          <cell r="G18" t="str">
            <v>LP N° 18-2013</v>
          </cell>
          <cell r="H18" t="str">
            <v xml:space="preserve"> N° 013-2014</v>
          </cell>
          <cell r="I18" t="str">
            <v>CONSORCIO SAN ANDES</v>
          </cell>
          <cell r="L18">
            <v>3616777.85</v>
          </cell>
          <cell r="M18">
            <v>41702</v>
          </cell>
          <cell r="N18">
            <v>120</v>
          </cell>
          <cell r="S18" t="str">
            <v>INSPECTOR</v>
          </cell>
          <cell r="T18" t="str">
            <v>INSPECTOR DESIGNADO POR AGRORURAL</v>
          </cell>
          <cell r="Y18">
            <v>41732</v>
          </cell>
          <cell r="AC18">
            <v>723355.56</v>
          </cell>
          <cell r="AD18">
            <v>723355.57</v>
          </cell>
          <cell r="AE18" t="str">
            <v>Ing. Jaime Portocarrero</v>
          </cell>
          <cell r="AF18" t="str">
            <v xml:space="preserve">MEJORAMIENTO DEL CANAL DE RIEGO DE LOS CASERÍOS, HUAYNAS, LA UNIÓN, POTREROBAMBA, SANGUAL VIEJO, DISTRITO DE HUASO - JULCAN - LA LIBERTAD </v>
          </cell>
          <cell r="AG18" t="str">
            <v>LA LIBERTAD</v>
          </cell>
          <cell r="AH18" t="str">
            <v>JULCAN</v>
          </cell>
          <cell r="AI18" t="str">
            <v>HUASO</v>
          </cell>
          <cell r="AK18">
            <v>248135</v>
          </cell>
          <cell r="AL18">
            <v>4125219</v>
          </cell>
          <cell r="AM18">
            <v>86584.33</v>
          </cell>
          <cell r="AN18">
            <v>0.62609999999999999</v>
          </cell>
          <cell r="AO18" t="str">
            <v>INSPECTOR DESIGNADO POR AGRORURAL</v>
          </cell>
          <cell r="AP18" t="str">
            <v>CON RESOLUCION DE CONTRATO</v>
          </cell>
        </row>
        <row r="19">
          <cell r="D19">
            <v>2123463</v>
          </cell>
          <cell r="E19" t="str">
            <v>SI</v>
          </cell>
          <cell r="F19">
            <v>642</v>
          </cell>
          <cell r="G19" t="str">
            <v>LP N° 19-2013</v>
          </cell>
          <cell r="H19" t="str">
            <v xml:space="preserve"> N° 021-2014</v>
          </cell>
          <cell r="I19" t="str">
            <v xml:space="preserve">CONSORCIO SAN ANDRES </v>
          </cell>
          <cell r="L19">
            <v>4203146.13</v>
          </cell>
          <cell r="M19">
            <v>41718</v>
          </cell>
          <cell r="N19">
            <v>180</v>
          </cell>
          <cell r="S19" t="str">
            <v>INSPECTOR</v>
          </cell>
          <cell r="Y19">
            <v>42119</v>
          </cell>
          <cell r="AC19">
            <v>840629.23</v>
          </cell>
          <cell r="AD19">
            <v>0</v>
          </cell>
          <cell r="AE19" t="str">
            <v>Ing. Jaime Portocarrero</v>
          </cell>
          <cell r="AF19" t="str">
            <v>INSTALACION DEL SERVICIO DE RIEGO DEL CANAL CERRO AZUL, DISTRITO DE SARIN - SANCHEZ CARRIÓN - LA LIBERTAD</v>
          </cell>
          <cell r="AG19" t="str">
            <v>LA LIBERTAD</v>
          </cell>
          <cell r="AH19" t="str">
            <v>SANCHEZ CARRION</v>
          </cell>
          <cell r="AI19" t="str">
            <v>SARIN</v>
          </cell>
          <cell r="AK19">
            <v>149124</v>
          </cell>
          <cell r="AL19">
            <v>4775162</v>
          </cell>
          <cell r="AM19">
            <v>268315.21000000002</v>
          </cell>
          <cell r="AN19">
            <v>0.2702</v>
          </cell>
          <cell r="AO19" t="str">
            <v>INSPECTOR DESIGNADO POR AGRORURAL</v>
          </cell>
          <cell r="AP19" t="str">
            <v>PARALIZADA FUERA DE PLAZO CONTRACTUAL</v>
          </cell>
        </row>
        <row r="20">
          <cell r="D20">
            <v>2133379</v>
          </cell>
          <cell r="E20" t="str">
            <v>SI</v>
          </cell>
          <cell r="F20">
            <v>572</v>
          </cell>
          <cell r="G20" t="str">
            <v>LP N° 19-2013</v>
          </cell>
          <cell r="H20" t="str">
            <v>N° 021-2014</v>
          </cell>
          <cell r="I20" t="str">
            <v xml:space="preserve">CONSORCIO SAN ANDRES </v>
          </cell>
          <cell r="L20">
            <v>4085920.94</v>
          </cell>
          <cell r="M20">
            <v>41737</v>
          </cell>
          <cell r="N20">
            <v>300</v>
          </cell>
          <cell r="S20" t="str">
            <v>INSPECTOR</v>
          </cell>
          <cell r="Y20">
            <v>42138</v>
          </cell>
          <cell r="AC20">
            <v>817184.19</v>
          </cell>
          <cell r="AD20">
            <v>0</v>
          </cell>
          <cell r="AE20" t="str">
            <v>Ing. Jaime Portocarrero</v>
          </cell>
          <cell r="AF20" t="str">
            <v xml:space="preserve">CONSTRUCCION DE CANAL DE IRRIGACION EL HUAYO - VILCAS, DISTRITO DE SANAGORAN - SANCHEZ CARRIÓN - LA LIBERTAD </v>
          </cell>
          <cell r="AG20" t="str">
            <v>LA LIBERTAD</v>
          </cell>
          <cell r="AH20" t="str">
            <v>SANCHEZ CARRION</v>
          </cell>
          <cell r="AI20" t="str">
            <v>SANAGORAN</v>
          </cell>
          <cell r="AK20">
            <v>174494</v>
          </cell>
          <cell r="AL20">
            <v>4807556.1900000004</v>
          </cell>
          <cell r="AM20">
            <v>689048.73</v>
          </cell>
          <cell r="AN20">
            <v>0.50119999999999998</v>
          </cell>
          <cell r="AO20" t="str">
            <v>INSPECTOR DESIGNADO POR AGRORURAL</v>
          </cell>
          <cell r="AP20" t="str">
            <v>CON RESOLUCION DE CONTRATO</v>
          </cell>
        </row>
        <row r="21">
          <cell r="D21">
            <v>2208594</v>
          </cell>
          <cell r="E21" t="str">
            <v>NO</v>
          </cell>
          <cell r="F21">
            <v>109</v>
          </cell>
          <cell r="G21" t="str">
            <v>LP N° 21-2013 (1)</v>
          </cell>
          <cell r="H21" t="str">
            <v>N° 019-2014</v>
          </cell>
          <cell r="I21" t="str">
            <v>CONSORCIO P y M</v>
          </cell>
          <cell r="L21">
            <v>1385968.21</v>
          </cell>
          <cell r="M21">
            <v>41732</v>
          </cell>
          <cell r="N21">
            <v>180</v>
          </cell>
          <cell r="S21" t="str">
            <v>INSPECTOR</v>
          </cell>
          <cell r="T21" t="str">
            <v>INSPECTOR DESIGNADO POR AGRORURAL</v>
          </cell>
          <cell r="Y21">
            <v>41747</v>
          </cell>
          <cell r="AA21" t="str">
            <v xml:space="preserve">SE CALCULARA EN LA LIQUIDACION </v>
          </cell>
          <cell r="AC21">
            <v>0</v>
          </cell>
          <cell r="AD21">
            <v>0</v>
          </cell>
          <cell r="AE21" t="str">
            <v>Ing. Marco Salazar</v>
          </cell>
          <cell r="AF21" t="str">
            <v>INSTALACION DEL CANAL DE RIEGO ANCAYPUAG-CASHAYOG, DISTRITO DE SAN RAFAEL - AMBO - HUANUCO</v>
          </cell>
          <cell r="AG21" t="str">
            <v>HUANUCO</v>
          </cell>
          <cell r="AH21" t="str">
            <v>AMBO</v>
          </cell>
          <cell r="AI21" t="str">
            <v>SAN RAFAEL</v>
          </cell>
          <cell r="AK21">
            <v>202472</v>
          </cell>
          <cell r="AL21">
            <v>1629968.45</v>
          </cell>
          <cell r="AM21">
            <v>686650.05</v>
          </cell>
          <cell r="AN21">
            <v>0.99</v>
          </cell>
          <cell r="AO21" t="str">
            <v>INSPECTOR DESIGNADO POR AGRORURAL</v>
          </cell>
          <cell r="AP21" t="str">
            <v>PARALIZADA FUERA DE PLAZO CONTRACTUAL</v>
          </cell>
        </row>
        <row r="22">
          <cell r="D22">
            <v>2175925</v>
          </cell>
          <cell r="E22" t="str">
            <v>SI</v>
          </cell>
          <cell r="F22">
            <v>92</v>
          </cell>
          <cell r="G22" t="str">
            <v>LP N° 14- 2014 (2)</v>
          </cell>
          <cell r="H22" t="str">
            <v>N° 080-2014</v>
          </cell>
          <cell r="I22" t="str">
            <v>CONSORCIO BERAKAN</v>
          </cell>
          <cell r="L22">
            <v>9944979.0700000003</v>
          </cell>
          <cell r="M22">
            <v>41732</v>
          </cell>
          <cell r="N22">
            <v>180</v>
          </cell>
          <cell r="Q22" t="str">
            <v>ADP N° 24-2014</v>
          </cell>
          <cell r="R22" t="str">
            <v>N° 195-2014</v>
          </cell>
          <cell r="S22" t="str">
            <v>LUIS MIGUEL LUNA VICTORIA ALVA</v>
          </cell>
          <cell r="U22">
            <v>10424143991</v>
          </cell>
          <cell r="V22">
            <v>218700</v>
          </cell>
          <cell r="W22">
            <v>42278</v>
          </cell>
          <cell r="X22">
            <v>420</v>
          </cell>
          <cell r="Y22">
            <v>41932</v>
          </cell>
          <cell r="AC22">
            <v>0</v>
          </cell>
          <cell r="AD22">
            <v>0</v>
          </cell>
          <cell r="AE22" t="str">
            <v>Ing. Jaime Portocarrero</v>
          </cell>
          <cell r="AF22" t="str">
            <v xml:space="preserve"> INSTALACIÓN DEL SERVICIO DE AGUA DEL SISTEMA DE RIEGO TINGUISH EN LAS LOCALIDADES DE MARAYCITO Y YUMI YUMI, DISTRITO DE SARIN - SANCHEZ CARRION - LA LIBERTAD </v>
          </cell>
          <cell r="AG22" t="str">
            <v>LA LIBERTAD</v>
          </cell>
          <cell r="AH22" t="str">
            <v>SANCHEZ CARRION</v>
          </cell>
          <cell r="AI22" t="str">
            <v xml:space="preserve"> SARIN  </v>
          </cell>
          <cell r="AK22">
            <v>252546</v>
          </cell>
          <cell r="AL22">
            <v>11293076.23</v>
          </cell>
          <cell r="AM22">
            <v>2956182.9500000007</v>
          </cell>
          <cell r="AN22">
            <v>9.5000000000000001E-2</v>
          </cell>
          <cell r="AO22" t="str">
            <v>ADP N° 24-2014                   CON CONTRATO N° 195-2014</v>
          </cell>
          <cell r="AP22" t="str">
            <v>EJECUCION CON ATRASO</v>
          </cell>
        </row>
        <row r="23">
          <cell r="D23">
            <v>2185160</v>
          </cell>
          <cell r="E23" t="str">
            <v>NO</v>
          </cell>
          <cell r="F23">
            <v>644</v>
          </cell>
          <cell r="G23" t="str">
            <v xml:space="preserve">LP N° 16- 2014 </v>
          </cell>
          <cell r="H23" t="str">
            <v xml:space="preserve"> N° 081-2014</v>
          </cell>
          <cell r="I23" t="str">
            <v>CONSORCIO VILLA</v>
          </cell>
          <cell r="L23">
            <v>3392099.87</v>
          </cell>
          <cell r="M23">
            <v>41807</v>
          </cell>
          <cell r="N23">
            <v>360</v>
          </cell>
          <cell r="S23" t="str">
            <v>INSPECTOR</v>
          </cell>
          <cell r="T23" t="str">
            <v>INSPECTOR DESIGNADO POR AGRORURAL</v>
          </cell>
          <cell r="Y23">
            <v>41881</v>
          </cell>
          <cell r="AA23">
            <v>0</v>
          </cell>
          <cell r="AC23">
            <v>678419.96</v>
          </cell>
          <cell r="AD23">
            <v>0</v>
          </cell>
          <cell r="AE23" t="str">
            <v xml:space="preserve">Ing.Luis Sanchez </v>
          </cell>
          <cell r="AF23" t="str">
            <v xml:space="preserve">INSTALACION SISTEMA DE RIEGO TINCCOC - PACHAS - CCAHUIN DISTRIT DE QUISHUAR, DISTRITO DE HUACHOCOLPA - TAYACAJA - HUANCAVELICA </v>
          </cell>
          <cell r="AG23" t="str">
            <v>HUANCAVELICA</v>
          </cell>
          <cell r="AH23" t="str">
            <v>TAYACAJA</v>
          </cell>
          <cell r="AI23" t="str">
            <v>HUACHOCOLPA</v>
          </cell>
          <cell r="AK23">
            <v>265272</v>
          </cell>
          <cell r="AL23">
            <v>4016635.46</v>
          </cell>
          <cell r="AM23">
            <v>482859</v>
          </cell>
          <cell r="AN23">
            <v>0.37519999999999998</v>
          </cell>
          <cell r="AO23" t="str">
            <v>INSPECTOR DESIGNADO POR AGRORURAL</v>
          </cell>
          <cell r="AP23" t="str">
            <v>EN EJECUCION FUERA DE PLAZO CONTRACTUAL</v>
          </cell>
        </row>
        <row r="24">
          <cell r="D24">
            <v>2174404</v>
          </cell>
          <cell r="E24" t="str">
            <v>SI</v>
          </cell>
          <cell r="F24">
            <v>83</v>
          </cell>
          <cell r="G24" t="str">
            <v>LP N° 06-2014</v>
          </cell>
          <cell r="H24" t="str">
            <v xml:space="preserve"> N° 084-2014</v>
          </cell>
          <cell r="I24" t="str">
            <v xml:space="preserve">CONSORCIO VILLA </v>
          </cell>
          <cell r="L24">
            <v>10138155.1</v>
          </cell>
          <cell r="M24">
            <v>41809</v>
          </cell>
          <cell r="N24">
            <v>300</v>
          </cell>
          <cell r="Q24" t="str">
            <v>CP N° 20-2014</v>
          </cell>
          <cell r="R24" t="str">
            <v>N° 218-2014</v>
          </cell>
          <cell r="S24" t="str">
            <v>CONSORCIO BAHIA</v>
          </cell>
          <cell r="U24">
            <v>10087560282</v>
          </cell>
          <cell r="V24">
            <v>401193</v>
          </cell>
          <cell r="W24">
            <v>42314</v>
          </cell>
          <cell r="X24">
            <v>360</v>
          </cell>
          <cell r="Y24">
            <v>41746</v>
          </cell>
          <cell r="AA24">
            <v>0</v>
          </cell>
          <cell r="AB24">
            <v>0</v>
          </cell>
          <cell r="AC24">
            <v>2027631.02</v>
          </cell>
          <cell r="AD24">
            <v>0</v>
          </cell>
          <cell r="AE24" t="str">
            <v>Ing. Marco Salazar</v>
          </cell>
          <cell r="AF24" t="str">
            <v>INSTALACION DE LA REPRESA PAQCHACC DEL, DISTRITO DE ANCO_ HUALLO -CHINCHEROS  -APURIMAC</v>
          </cell>
          <cell r="AG24" t="str">
            <v xml:space="preserve"> APURIMAC</v>
          </cell>
          <cell r="AH24" t="str">
            <v>CHINCHEROS</v>
          </cell>
          <cell r="AI24" t="str">
            <v>ANCO_ HUALLO</v>
          </cell>
          <cell r="AK24">
            <v>239158</v>
          </cell>
          <cell r="AL24">
            <v>11741931.039999999</v>
          </cell>
          <cell r="AM24">
            <v>58002.549999999996</v>
          </cell>
          <cell r="AN24">
            <v>6.7000000000000002E-3</v>
          </cell>
          <cell r="AO24" t="str">
            <v>CP N° 20-2014                      CON CONTRATO N° 218-2014</v>
          </cell>
          <cell r="AP24" t="str">
            <v>EN ARBITRAJE</v>
          </cell>
        </row>
        <row r="25">
          <cell r="D25">
            <v>2224093</v>
          </cell>
          <cell r="E25" t="str">
            <v>NO</v>
          </cell>
          <cell r="G25" t="str">
            <v>LP N° 14- 2014</v>
          </cell>
          <cell r="H25" t="str">
            <v xml:space="preserve"> N° 85-2014</v>
          </cell>
          <cell r="I25" t="str">
            <v xml:space="preserve">CONSORCIO LIBERTAD </v>
          </cell>
          <cell r="L25">
            <v>1393474.53</v>
          </cell>
          <cell r="M25">
            <v>41814</v>
          </cell>
          <cell r="N25">
            <v>300</v>
          </cell>
          <cell r="S25" t="str">
            <v>INSPECTOR</v>
          </cell>
          <cell r="T25" t="str">
            <v>INSPECTOR DESIGNADO POR AGRORURAL</v>
          </cell>
          <cell r="Y25">
            <v>41871</v>
          </cell>
          <cell r="AA25">
            <v>0</v>
          </cell>
          <cell r="AC25">
            <v>0</v>
          </cell>
          <cell r="AD25">
            <v>0</v>
          </cell>
          <cell r="AE25" t="str">
            <v xml:space="preserve">Ing.Luis Sanchez </v>
          </cell>
          <cell r="AF25" t="str">
            <v xml:space="preserve">MEJORAMIENTO DEL CANAL DE REGADIO HUARASCABRA - MOLLEPATA, TRAMO CAPTACIÓN RÍO CHINCHANGO - EL ALTO, DISTRITO DE MOLLEPATA - SANTIAGO DE CHUCO - LA LIBERTAD </v>
          </cell>
          <cell r="AG25" t="str">
            <v xml:space="preserve"> LA LIBERTAD </v>
          </cell>
          <cell r="AH25" t="str">
            <v>SANTIAGO DE CHUCO</v>
          </cell>
          <cell r="AI25" t="str">
            <v>MOLLEPATA</v>
          </cell>
          <cell r="AK25">
            <v>246527</v>
          </cell>
          <cell r="AL25">
            <v>1626104.7</v>
          </cell>
          <cell r="AM25">
            <v>0</v>
          </cell>
          <cell r="AN25">
            <v>0.1105</v>
          </cell>
          <cell r="AO25" t="str">
            <v>INSPECTOR DESIGNADO POR AGRORURAL</v>
          </cell>
          <cell r="AP25" t="str">
            <v>EN ARBITRAJE</v>
          </cell>
        </row>
        <row r="26">
          <cell r="D26">
            <v>2208592</v>
          </cell>
          <cell r="E26" t="str">
            <v>SI</v>
          </cell>
          <cell r="G26" t="str">
            <v>LP N° 21-2014</v>
          </cell>
          <cell r="H26" t="str">
            <v>N° 98-2014</v>
          </cell>
          <cell r="I26" t="str">
            <v>CONTRATAS E INGENIERIA SOCIEDAD ANONIMA, SUCURSAL DEL PERU</v>
          </cell>
          <cell r="L26">
            <v>9319387.6400000006</v>
          </cell>
          <cell r="M26">
            <v>41814</v>
          </cell>
          <cell r="N26">
            <v>180</v>
          </cell>
          <cell r="Q26" t="str">
            <v>ADP N° 21-2014</v>
          </cell>
          <cell r="R26" t="str">
            <v>N° 164-2014</v>
          </cell>
          <cell r="S26" t="str">
            <v>LUIS MIGUEL LUNA VICTORIA ALVA</v>
          </cell>
          <cell r="U26">
            <v>10424143991</v>
          </cell>
          <cell r="V26">
            <v>331827.21000000002</v>
          </cell>
          <cell r="W26">
            <v>41892</v>
          </cell>
          <cell r="X26">
            <v>420</v>
          </cell>
          <cell r="Y26">
            <v>41906</v>
          </cell>
          <cell r="AC26">
            <v>1863878</v>
          </cell>
          <cell r="AD26">
            <v>0</v>
          </cell>
          <cell r="AE26" t="str">
            <v>Ing. Carlos Guerra</v>
          </cell>
          <cell r="AF26" t="str">
            <v xml:space="preserve"> INSTALACIÓN DEL CANAL DE IRRIGACIÓN RIOBAMBA CASABLANCA - JOCOSBAMBA, DISTRITO DE QUICHES - SIHUAS - ANCASH </v>
          </cell>
          <cell r="AG26" t="str">
            <v xml:space="preserve">ANCASH </v>
          </cell>
          <cell r="AH26" t="str">
            <v xml:space="preserve">QUICHES </v>
          </cell>
          <cell r="AI26" t="str">
            <v>SIHUAS</v>
          </cell>
          <cell r="AK26">
            <v>213624</v>
          </cell>
          <cell r="AL26">
            <v>10724006.48</v>
          </cell>
          <cell r="AM26">
            <v>0</v>
          </cell>
          <cell r="AN26">
            <v>1.8E-3</v>
          </cell>
          <cell r="AO26" t="str">
            <v>ADP N° 21-2014                   CON CONTRATO N° 164-2014</v>
          </cell>
          <cell r="AP26" t="str">
            <v>EN ARBITRAJE</v>
          </cell>
        </row>
        <row r="27">
          <cell r="D27">
            <v>2215082</v>
          </cell>
          <cell r="E27" t="str">
            <v>SI</v>
          </cell>
          <cell r="F27">
            <v>115</v>
          </cell>
          <cell r="G27" t="str">
            <v>LP N° 24-2014</v>
          </cell>
          <cell r="H27" t="str">
            <v xml:space="preserve"> N° 122-2014</v>
          </cell>
          <cell r="I27" t="str">
            <v>CONSORCIO CHINCHEROS II</v>
          </cell>
          <cell r="K27">
            <v>1520037.6840000001</v>
          </cell>
          <cell r="L27">
            <v>5066792.28</v>
          </cell>
          <cell r="M27">
            <v>41822</v>
          </cell>
          <cell r="N27">
            <v>360</v>
          </cell>
          <cell r="Q27" t="str">
            <v xml:space="preserve">AMC N° 100-2014    </v>
          </cell>
          <cell r="R27" t="str">
            <v>N° 222-2014</v>
          </cell>
          <cell r="S27" t="str">
            <v>CONSORCIO F&amp; L</v>
          </cell>
          <cell r="U27">
            <v>10247121248</v>
          </cell>
          <cell r="V27">
            <v>238000</v>
          </cell>
          <cell r="W27">
            <v>41960</v>
          </cell>
          <cell r="X27">
            <v>425</v>
          </cell>
          <cell r="Y27">
            <v>42009</v>
          </cell>
          <cell r="AA27">
            <v>0</v>
          </cell>
          <cell r="AB27" t="str">
            <v>NO TRAMITADO</v>
          </cell>
          <cell r="AC27">
            <v>0</v>
          </cell>
          <cell r="AD27">
            <v>0</v>
          </cell>
          <cell r="AE27" t="str">
            <v>Ing. Juan Alegria B.</v>
          </cell>
          <cell r="AF27" t="str">
            <v>MEJORAMIENTO DEL SISTEMA DE RIEGO MANZANAHUAYCCO-UÑACCARCUNA, DISTRITO DE URANMARCA - CHINCHEROS - APURÍMAC</v>
          </cell>
          <cell r="AG27" t="str">
            <v xml:space="preserve"> APURIMAC</v>
          </cell>
          <cell r="AH27" t="str">
            <v>CHINCHEROS</v>
          </cell>
          <cell r="AI27" t="str">
            <v>URANMARCA</v>
          </cell>
          <cell r="AK27">
            <v>190683</v>
          </cell>
          <cell r="AL27">
            <v>5868318.75</v>
          </cell>
          <cell r="AM27">
            <v>1175353.22</v>
          </cell>
          <cell r="AN27">
            <v>0.21840000000000001</v>
          </cell>
          <cell r="AO27" t="str">
            <v>AMC N° 100-2014                      CON CONTRATO N° 222-2014</v>
          </cell>
          <cell r="AP27" t="str">
            <v>EJECUCION CON ATRASO</v>
          </cell>
        </row>
        <row r="28">
          <cell r="D28">
            <v>2187360</v>
          </cell>
          <cell r="E28" t="str">
            <v>NO</v>
          </cell>
          <cell r="F28">
            <v>105</v>
          </cell>
          <cell r="G28" t="str">
            <v>LP N° 13-2014 (2)</v>
          </cell>
          <cell r="H28" t="str">
            <v xml:space="preserve"> N° 88-2014</v>
          </cell>
          <cell r="I28" t="str">
            <v>CONSORCIO BERAKAH</v>
          </cell>
          <cell r="L28">
            <v>2395665.75</v>
          </cell>
          <cell r="M28">
            <v>41827</v>
          </cell>
          <cell r="N28">
            <v>365</v>
          </cell>
          <cell r="T28" t="str">
            <v>INSPECTOR DESIGNADO POR AGRORURAL</v>
          </cell>
          <cell r="Y28">
            <v>41886</v>
          </cell>
          <cell r="AC28">
            <v>0</v>
          </cell>
          <cell r="AD28">
            <v>0</v>
          </cell>
          <cell r="AE28" t="str">
            <v>Ing. Nelly Lunarejo</v>
          </cell>
          <cell r="AF28" t="str">
            <v xml:space="preserve">MEJORAMIENTO DEL SERVICIO DE AGUA DEL SISTEMA DE CONDUCCIÓN Y ALMACENAMIENTO DE RIEGO DE LA SECCIÓN CHAULLANI EN EL DISTRITO DE HUANUARA, PROVINCIA DE CANDARAVE - TACNA </v>
          </cell>
          <cell r="AG28" t="str">
            <v xml:space="preserve">TACNA </v>
          </cell>
          <cell r="AH28" t="str">
            <v>CANDARAVE</v>
          </cell>
          <cell r="AI28" t="str">
            <v>HUANUARA</v>
          </cell>
          <cell r="AK28">
            <v>258587</v>
          </cell>
          <cell r="AL28">
            <v>2764789.4399000001</v>
          </cell>
          <cell r="AM28">
            <v>0</v>
          </cell>
          <cell r="AN28">
            <v>0.44679999999999997</v>
          </cell>
          <cell r="AO28" t="str">
            <v>INSPECTOR DESIGNADO POR AGRORURAL</v>
          </cell>
          <cell r="AP28" t="str">
            <v>EN ARBITRAJE</v>
          </cell>
        </row>
        <row r="29">
          <cell r="D29">
            <v>2224084</v>
          </cell>
          <cell r="E29" t="str">
            <v>NO</v>
          </cell>
          <cell r="F29">
            <v>119</v>
          </cell>
          <cell r="G29" t="str">
            <v>LP N° 13-2014 (1)</v>
          </cell>
          <cell r="H29" t="str">
            <v xml:space="preserve"> N° 86-2014</v>
          </cell>
          <cell r="I29" t="str">
            <v>CONSORCIO BERAKAH</v>
          </cell>
          <cell r="L29">
            <v>3266778.46</v>
          </cell>
          <cell r="M29">
            <v>41815</v>
          </cell>
          <cell r="N29">
            <v>150</v>
          </cell>
          <cell r="T29" t="str">
            <v>INSPECTOR DESIGNADO POR AGRORURAL</v>
          </cell>
          <cell r="Y29">
            <v>42251</v>
          </cell>
          <cell r="AC29">
            <v>0</v>
          </cell>
          <cell r="AD29">
            <v>0</v>
          </cell>
          <cell r="AE29" t="str">
            <v>Ing. Nelly Lunarejo</v>
          </cell>
          <cell r="AF29" t="str">
            <v xml:space="preserve">MEJORAMIENTO DEL CANAL DE CONDUCCIÓN Y RESERVORIO EN EL SECTOR DE RIEGO CHURICIRCA DISTRITO DE HUANUARA, PROVINCIA DE CANDARAVE - TACNA </v>
          </cell>
          <cell r="AG29" t="str">
            <v xml:space="preserve">TACNA </v>
          </cell>
          <cell r="AH29" t="str">
            <v>CANDARAVE</v>
          </cell>
          <cell r="AI29" t="str">
            <v>HUANUARA</v>
          </cell>
          <cell r="AK29">
            <v>233649</v>
          </cell>
          <cell r="AL29">
            <v>3787286.88</v>
          </cell>
          <cell r="AM29">
            <v>775279.37000000011</v>
          </cell>
          <cell r="AN29">
            <v>0.39169999999999999</v>
          </cell>
          <cell r="AO29" t="str">
            <v>INSPECTOR DESIGNADO POR AGRORURAL</v>
          </cell>
          <cell r="AP29" t="str">
            <v>EN EJECUCION FUERA DE PLAZO CONTRACTUAL</v>
          </cell>
        </row>
        <row r="30">
          <cell r="D30">
            <v>2184535</v>
          </cell>
          <cell r="E30" t="str">
            <v>SI</v>
          </cell>
          <cell r="F30">
            <v>100</v>
          </cell>
          <cell r="G30" t="str">
            <v>LP N° 22-2014 (2)</v>
          </cell>
          <cell r="H30" t="str">
            <v xml:space="preserve"> N° 121-2014</v>
          </cell>
          <cell r="I30" t="str">
            <v>CONSORCIO SHANUSI</v>
          </cell>
          <cell r="L30">
            <v>5282734.57</v>
          </cell>
          <cell r="M30">
            <v>41815</v>
          </cell>
          <cell r="N30">
            <v>180</v>
          </cell>
          <cell r="Q30" t="str">
            <v>ADP N° 25-2014</v>
          </cell>
          <cell r="R30" t="str">
            <v>N° 193-2014</v>
          </cell>
          <cell r="S30" t="str">
            <v>CONSORCIO SUPERVISOR  CONCEPCION (GUTIERREZ QUISPE LUCIO PEDRO)</v>
          </cell>
          <cell r="T30" t="str">
            <v xml:space="preserve"> (GUTIERREZ QUISPE LUCIO PEDRO)</v>
          </cell>
          <cell r="U30">
            <v>10070481354</v>
          </cell>
          <cell r="V30">
            <v>261175.5</v>
          </cell>
          <cell r="W30">
            <v>41913</v>
          </cell>
          <cell r="X30">
            <v>300</v>
          </cell>
          <cell r="Y30">
            <v>41922</v>
          </cell>
          <cell r="AC30">
            <v>0</v>
          </cell>
          <cell r="AD30">
            <v>0</v>
          </cell>
          <cell r="AE30" t="str">
            <v>Ing. Nelly Lunarejo</v>
          </cell>
          <cell r="AF30" t="str">
            <v xml:space="preserve">INSTALACIÓN DE AGUA PARA RIEGO DE LOS ANEXOS DE UYO, LAUCA, ANDAMARCA, HUATA, ANTACALLA Y ANDAMAYO, DISTRITO DE ANDAMARCA - CONCEPCIÓN - JUNIN </v>
          </cell>
          <cell r="AG30" t="str">
            <v xml:space="preserve">JUNIN </v>
          </cell>
          <cell r="AH30" t="str">
            <v>CONCEPCION</v>
          </cell>
          <cell r="AI30" t="str">
            <v>ANDAMARCA</v>
          </cell>
          <cell r="AK30">
            <v>269403</v>
          </cell>
          <cell r="AL30">
            <v>6161190.3200000003</v>
          </cell>
          <cell r="AM30">
            <v>1585486.5999999996</v>
          </cell>
          <cell r="AN30">
            <v>0.53159999999999996</v>
          </cell>
          <cell r="AO30" t="str">
            <v>ADP N° 25-2014                           CON CONTRATO N° 193-2014</v>
          </cell>
          <cell r="AP30" t="str">
            <v>PARALIZADA FUERA DE PLAZO CONTRACTUAL</v>
          </cell>
        </row>
        <row r="31">
          <cell r="D31">
            <v>2188404</v>
          </cell>
          <cell r="E31" t="str">
            <v>SI</v>
          </cell>
          <cell r="F31">
            <v>106</v>
          </cell>
          <cell r="G31" t="str">
            <v>LP N° 29-2014 (2)</v>
          </cell>
          <cell r="H31" t="str">
            <v>N° 139-2014</v>
          </cell>
          <cell r="I31" t="str">
            <v xml:space="preserve">CONSORCIO HUANCAVELICA </v>
          </cell>
          <cell r="L31">
            <v>14259273.6</v>
          </cell>
          <cell r="M31">
            <v>41838</v>
          </cell>
          <cell r="N31">
            <v>240</v>
          </cell>
          <cell r="Q31" t="str">
            <v xml:space="preserve">CP N° 13-2014 </v>
          </cell>
          <cell r="R31" t="str">
            <v>N° 208-2014</v>
          </cell>
          <cell r="S31" t="str">
            <v>CONSORCIO SUPERVISOR HIDROANDINA</v>
          </cell>
          <cell r="U31">
            <v>20565806115</v>
          </cell>
          <cell r="V31">
            <v>588263.04</v>
          </cell>
          <cell r="W31">
            <v>42304</v>
          </cell>
          <cell r="X31">
            <v>300</v>
          </cell>
          <cell r="Y31">
            <v>41956</v>
          </cell>
          <cell r="AA31">
            <v>90609.74</v>
          </cell>
          <cell r="AB31" t="str">
            <v>NO TRAMITADO</v>
          </cell>
          <cell r="AC31">
            <v>2851855</v>
          </cell>
          <cell r="AD31">
            <v>0</v>
          </cell>
          <cell r="AE31" t="str">
            <v>Ing. Juan Alegria B.</v>
          </cell>
          <cell r="AF31" t="str">
            <v>INSTALACIÓN DEL SERVICIO DE AGUA DEL SISTEMA DE RIEGO RUMICHURCO, EN LAS COMUNIDADES PANTACHI SUR, CCOYLLOR, CCARHUACC, TANTACCATO, PUCACCASA Y PALTAMACHAY DEL DISTRITO YAULI DE LA PROVINCIA Y DEPARTAMENTO DE HUANCAVELICA.</v>
          </cell>
          <cell r="AG31" t="str">
            <v>HUANCAVELICA</v>
          </cell>
          <cell r="AH31" t="str">
            <v>HUANCAVELICA</v>
          </cell>
          <cell r="AI31" t="str">
            <v xml:space="preserve">YAULI </v>
          </cell>
          <cell r="AK31">
            <v>265789</v>
          </cell>
          <cell r="AL31">
            <v>16499879.550000001</v>
          </cell>
          <cell r="AM31">
            <v>3696436.6300000008</v>
          </cell>
          <cell r="AN31">
            <v>0.19650000000000001</v>
          </cell>
          <cell r="AO31" t="str">
            <v>CP N° 13-2014                       CON CONTRATO N° 208-2014</v>
          </cell>
          <cell r="AP31" t="str">
            <v xml:space="preserve">PARALIZADA </v>
          </cell>
        </row>
        <row r="32">
          <cell r="D32">
            <v>2123198</v>
          </cell>
          <cell r="E32" t="str">
            <v>NO</v>
          </cell>
          <cell r="F32">
            <v>77</v>
          </cell>
          <cell r="G32" t="str">
            <v>LP N° 23-2014</v>
          </cell>
          <cell r="H32" t="str">
            <v xml:space="preserve"> N° 148-2014</v>
          </cell>
          <cell r="I32" t="str">
            <v>CONSORCIO IRRIGACIONE</v>
          </cell>
          <cell r="L32">
            <v>3599928.15</v>
          </cell>
          <cell r="M32">
            <v>41876</v>
          </cell>
          <cell r="N32">
            <v>150</v>
          </cell>
          <cell r="T32" t="str">
            <v>INSPECTOR DESIGNADO POR AGRORURAL</v>
          </cell>
          <cell r="Y32">
            <v>41900</v>
          </cell>
          <cell r="AC32">
            <v>719986</v>
          </cell>
          <cell r="AD32">
            <v>0</v>
          </cell>
          <cell r="AE32" t="str">
            <v>Ing. Manzueto Carrera</v>
          </cell>
          <cell r="AF32" t="str">
            <v>CONSTRUCCIÓN DEL SISTEMA DE RIEGO HUACHAG-CHUMIPATA - TAPTASH EN EL DISTRITO DE LA UNION, PROVINCIA DE DOS DE MAYO - HUANUCO</v>
          </cell>
          <cell r="AG32" t="str">
            <v>HUANUCO</v>
          </cell>
          <cell r="AH32" t="str">
            <v>DOS DE MAYO</v>
          </cell>
          <cell r="AI32" t="str">
            <v>LA UNION</v>
          </cell>
          <cell r="AK32">
            <v>138836</v>
          </cell>
          <cell r="AL32">
            <v>3873528</v>
          </cell>
          <cell r="AM32">
            <v>164461.24</v>
          </cell>
          <cell r="AN32">
            <v>0.81850000000000001</v>
          </cell>
          <cell r="AO32" t="str">
            <v>INSPECTOR DESIGNADO POR AGRORURAL</v>
          </cell>
          <cell r="AP32" t="str">
            <v>PARALIZADA</v>
          </cell>
        </row>
        <row r="33">
          <cell r="D33">
            <v>2162830</v>
          </cell>
          <cell r="E33" t="str">
            <v>SI</v>
          </cell>
          <cell r="F33">
            <v>80</v>
          </cell>
          <cell r="G33" t="str">
            <v>LP N° 23-2014 (1)</v>
          </cell>
          <cell r="H33" t="str">
            <v>N° 147-2014</v>
          </cell>
          <cell r="I33" t="str">
            <v xml:space="preserve">CONSORCIO IRRIGACIONE </v>
          </cell>
          <cell r="L33">
            <v>10649935.23</v>
          </cell>
          <cell r="M33">
            <v>41877</v>
          </cell>
          <cell r="N33">
            <v>210</v>
          </cell>
          <cell r="Q33" t="str">
            <v>CP  N° 18-2014</v>
          </cell>
          <cell r="R33" t="str">
            <v>N° 212-2014</v>
          </cell>
          <cell r="S33" t="str">
            <v>CONSORCIO SUPERVISOR HIDROANDINA</v>
          </cell>
          <cell r="U33">
            <v>20565806115</v>
          </cell>
          <cell r="V33">
            <v>492570</v>
          </cell>
          <cell r="W33">
            <v>41947</v>
          </cell>
          <cell r="X33">
            <v>300</v>
          </cell>
          <cell r="Y33">
            <v>41955</v>
          </cell>
          <cell r="AC33">
            <v>2129987</v>
          </cell>
          <cell r="AD33">
            <v>0</v>
          </cell>
          <cell r="AE33" t="str">
            <v>Ing. Manzueto Carrera</v>
          </cell>
          <cell r="AF33" t="str">
            <v>MEJORAMIENTO DEL SISTEMA DE RIEGO POGRIN, DISTRITO DE JACAS GRANDE - HUAMALIES - HUANUCO</v>
          </cell>
          <cell r="AG33" t="str">
            <v>HUANUCO</v>
          </cell>
          <cell r="AH33" t="str">
            <v>HUAMALIES</v>
          </cell>
          <cell r="AI33" t="str">
            <v>JACAS GRANDE</v>
          </cell>
          <cell r="AK33">
            <v>235576</v>
          </cell>
          <cell r="AL33">
            <v>11250824.460000001</v>
          </cell>
          <cell r="AM33">
            <v>3637100.54</v>
          </cell>
          <cell r="AN33">
            <v>0.8</v>
          </cell>
          <cell r="AO33" t="str">
            <v>CP  N° 18-2014                           CON CONTRATO N° 212-2014</v>
          </cell>
          <cell r="AP33" t="str">
            <v xml:space="preserve">EN EJECUCION  </v>
          </cell>
        </row>
        <row r="34">
          <cell r="D34">
            <v>2161905</v>
          </cell>
          <cell r="E34" t="str">
            <v>SI</v>
          </cell>
          <cell r="F34">
            <v>79</v>
          </cell>
          <cell r="G34" t="str">
            <v>LP N° 18-2014</v>
          </cell>
          <cell r="H34" t="str">
            <v xml:space="preserve"> N° 143-2014</v>
          </cell>
          <cell r="I34" t="str">
            <v>CONSORCIO PRESAS Y CANALES</v>
          </cell>
          <cell r="L34">
            <v>23287393.199999999</v>
          </cell>
          <cell r="M34">
            <v>41877</v>
          </cell>
          <cell r="N34">
            <v>240</v>
          </cell>
          <cell r="Q34" t="str">
            <v>CP N° 11-2014</v>
          </cell>
          <cell r="R34" t="str">
            <v>N° 197-2014</v>
          </cell>
          <cell r="S34" t="str">
            <v>CONSORCIO AMBO</v>
          </cell>
          <cell r="U34">
            <v>20565826221</v>
          </cell>
          <cell r="V34">
            <v>1626769.87</v>
          </cell>
          <cell r="W34">
            <v>41925</v>
          </cell>
          <cell r="X34">
            <v>240</v>
          </cell>
          <cell r="Y34">
            <v>41925</v>
          </cell>
          <cell r="AA34" t="str">
            <v>EN LA LIQUIDACION</v>
          </cell>
          <cell r="AC34">
            <v>4657479</v>
          </cell>
          <cell r="AD34">
            <v>0</v>
          </cell>
          <cell r="AE34" t="str">
            <v>Ing. Manzueto Carrera</v>
          </cell>
          <cell r="AF34" t="str">
            <v xml:space="preserve">MEJORAMIENTO DE LOS CANALES DE IRRIGACION DE LA MARGEN DERECHA DEL DISTRITO DE TOMAY KICHWA - AMBO - HUANUCO </v>
          </cell>
          <cell r="AG34" t="str">
            <v>HUANUCO</v>
          </cell>
          <cell r="AH34" t="str">
            <v>AMBO</v>
          </cell>
          <cell r="AI34" t="str">
            <v>TOMAY KICHWA</v>
          </cell>
          <cell r="AK34">
            <v>211581</v>
          </cell>
          <cell r="AL34">
            <v>24916166.950000003</v>
          </cell>
          <cell r="AM34">
            <v>4169476.8499999996</v>
          </cell>
          <cell r="AN34">
            <v>0.74380000000000002</v>
          </cell>
          <cell r="AO34" t="str">
            <v>CP  N° 11-2014                      CON CONTRATO N° 197-2014</v>
          </cell>
          <cell r="AP34" t="str">
            <v>CON RESOLUCION DE CONTRATO</v>
          </cell>
        </row>
        <row r="35">
          <cell r="D35">
            <v>2084422</v>
          </cell>
          <cell r="E35" t="str">
            <v>SI</v>
          </cell>
          <cell r="F35">
            <v>74</v>
          </cell>
          <cell r="G35" t="str">
            <v xml:space="preserve">LP N° 30- 2014  </v>
          </cell>
          <cell r="H35" t="str">
            <v xml:space="preserve"> N° 168-2014</v>
          </cell>
          <cell r="I35" t="str">
            <v>CONSORCIO ATENEA</v>
          </cell>
          <cell r="L35">
            <v>15820959.99</v>
          </cell>
          <cell r="M35">
            <v>41871</v>
          </cell>
          <cell r="N35">
            <v>180</v>
          </cell>
          <cell r="Q35" t="str">
            <v xml:space="preserve">AMC  N° 103-2014   </v>
          </cell>
          <cell r="R35" t="str">
            <v>N° 225-2014</v>
          </cell>
          <cell r="S35" t="str">
            <v>CONSORCIO SUPERVISOR PUNO</v>
          </cell>
          <cell r="U35">
            <v>20566327946</v>
          </cell>
          <cell r="V35">
            <v>675336.42</v>
          </cell>
          <cell r="W35">
            <v>41969</v>
          </cell>
          <cell r="X35">
            <v>300</v>
          </cell>
          <cell r="Y35">
            <v>41977</v>
          </cell>
          <cell r="AA35">
            <v>75094.37</v>
          </cell>
          <cell r="AB35">
            <v>480075.17</v>
          </cell>
          <cell r="AC35">
            <v>3164192</v>
          </cell>
          <cell r="AD35">
            <v>0</v>
          </cell>
          <cell r="AE35" t="str">
            <v>Ing. Marco Salazar</v>
          </cell>
          <cell r="AF35" t="str">
            <v>MEJORAMIENTO DEL SISTEMA DE RIEGO CANAL J SECTOR DE RIEGO LLALLIMAYO, PROVINCIA DE MELGAR - PUNO</v>
          </cell>
          <cell r="AG35" t="str">
            <v>PUNO</v>
          </cell>
          <cell r="AH35" t="str">
            <v>MELGAR</v>
          </cell>
          <cell r="AI35" t="str">
            <v>LLALLIMAYO</v>
          </cell>
          <cell r="AK35">
            <v>87876</v>
          </cell>
          <cell r="AL35">
            <v>18581642.890000001</v>
          </cell>
          <cell r="AM35">
            <v>8688979.7400000002</v>
          </cell>
          <cell r="AN35">
            <v>0.50760000000000005</v>
          </cell>
          <cell r="AO35" t="str">
            <v>AMC  N° 103-2014                CON CONTRATO N° 225-2014</v>
          </cell>
          <cell r="AP35" t="str">
            <v>EJECUCION CON ATRASO</v>
          </cell>
        </row>
        <row r="36">
          <cell r="D36">
            <v>2186149</v>
          </cell>
          <cell r="E36" t="str">
            <v>SI</v>
          </cell>
          <cell r="F36">
            <v>101</v>
          </cell>
          <cell r="G36" t="str">
            <v>AMC-N° 67-2014 (2)</v>
          </cell>
          <cell r="H36" t="str">
            <v xml:space="preserve"> N° 182-2014</v>
          </cell>
          <cell r="I36" t="str">
            <v xml:space="preserve">CONSORCIO III </v>
          </cell>
          <cell r="L36">
            <v>3408440.35</v>
          </cell>
          <cell r="M36">
            <v>41905</v>
          </cell>
          <cell r="N36">
            <v>240</v>
          </cell>
          <cell r="Q36" t="str">
            <v>ADS N° 47- 2014</v>
          </cell>
          <cell r="R36" t="str">
            <v>N° 198-2014</v>
          </cell>
          <cell r="S36" t="str">
            <v>CONSORCIO LIBERTAD</v>
          </cell>
          <cell r="U36" t="str">
            <v>NO</v>
          </cell>
          <cell r="V36">
            <v>120072.15</v>
          </cell>
          <cell r="W36">
            <v>41926</v>
          </cell>
          <cell r="X36">
            <v>270</v>
          </cell>
          <cell r="Y36">
            <v>41947</v>
          </cell>
          <cell r="AC36">
            <v>0</v>
          </cell>
          <cell r="AD36">
            <v>0</v>
          </cell>
          <cell r="AE36" t="str">
            <v>Ing. Juan Alegria B.</v>
          </cell>
          <cell r="AF36" t="str">
            <v>MEJORAMIENTO DEL SISTEMA DE RIEGO EN LOS SECTORES PACOLLUNCA, CCATUNPUCRO, CAPILLANILLOC Y HORNOYOQ DEL ANEXO MARCOBAMBA, COMUNIDAD UMNAMARCA DEL, DISTRITO DE TUMAY HUARACA, ANDAHUAYLAS- APURIMAC.</v>
          </cell>
          <cell r="AG36" t="str">
            <v>APURIMAC</v>
          </cell>
          <cell r="AH36" t="str">
            <v>ANDAHUAYLAS</v>
          </cell>
          <cell r="AI36" t="str">
            <v>TUMAY HUARACA</v>
          </cell>
          <cell r="AK36">
            <v>269976</v>
          </cell>
          <cell r="AL36">
            <v>3920883.1999999997</v>
          </cell>
          <cell r="AM36">
            <v>1935187.7599999998</v>
          </cell>
          <cell r="AN36">
            <v>0.95960000000000001</v>
          </cell>
          <cell r="AO36" t="str">
            <v>ADS N° 47-2014                   CON CONTRATO N° 198-2014</v>
          </cell>
          <cell r="AP36" t="str">
            <v>EN EJECUCION FUERA DE PLAZO CONTRACTUAL</v>
          </cell>
        </row>
        <row r="37">
          <cell r="D37">
            <v>2175748</v>
          </cell>
          <cell r="E37" t="str">
            <v>NO</v>
          </cell>
          <cell r="F37">
            <v>91</v>
          </cell>
          <cell r="G37" t="str">
            <v xml:space="preserve">LP N° 27- 2014  </v>
          </cell>
          <cell r="H37" t="str">
            <v>N° 188-2014</v>
          </cell>
          <cell r="I37" t="str">
            <v>Z ANCASH</v>
          </cell>
          <cell r="L37">
            <v>3758817.24</v>
          </cell>
          <cell r="M37">
            <v>0</v>
          </cell>
          <cell r="N37">
            <v>210</v>
          </cell>
          <cell r="T37" t="str">
            <v>INSPECTOR DESIGNADO POR AGRORURAL</v>
          </cell>
          <cell r="Y37">
            <v>41936</v>
          </cell>
          <cell r="AC37">
            <v>0</v>
          </cell>
          <cell r="AD37">
            <v>0</v>
          </cell>
          <cell r="AE37" t="str">
            <v>Ing. Carlos Guerra</v>
          </cell>
          <cell r="AF37" t="str">
            <v>MEJORAMIENTO DEL CANAL DE IRRIGACIÓN CASHAPAMPA - SHUYO - HUARIPAMPA DISTRITO DE SANTA CRUZ - HUAYLAS - ANCASH</v>
          </cell>
          <cell r="AG37" t="str">
            <v>ANCASH</v>
          </cell>
          <cell r="AH37" t="str">
            <v>HUAYLAS</v>
          </cell>
          <cell r="AI37" t="str">
            <v>SANTA CRUZ</v>
          </cell>
          <cell r="AK37">
            <v>252509</v>
          </cell>
          <cell r="AL37">
            <v>4331950.29</v>
          </cell>
          <cell r="AM37">
            <v>785686.22</v>
          </cell>
          <cell r="AN37">
            <v>0.24740000000000001</v>
          </cell>
          <cell r="AO37" t="str">
            <v>INSPECTOR DESIGNADO POR AGRORURAL</v>
          </cell>
          <cell r="AP37" t="str">
            <v>PARALIZADA FUERA DE PLAZO CONTRACTUAL</v>
          </cell>
        </row>
        <row r="38">
          <cell r="D38">
            <v>2175009</v>
          </cell>
          <cell r="E38" t="str">
            <v>SI</v>
          </cell>
          <cell r="F38">
            <v>87</v>
          </cell>
          <cell r="G38" t="str">
            <v xml:space="preserve">LP N° 26- 2014  </v>
          </cell>
          <cell r="H38" t="str">
            <v xml:space="preserve"> N° 199-2014</v>
          </cell>
          <cell r="I38" t="str">
            <v>CONSORCIO LUREN</v>
          </cell>
          <cell r="L38">
            <v>4688529.4000000004</v>
          </cell>
          <cell r="M38">
            <v>41912</v>
          </cell>
          <cell r="N38">
            <v>180</v>
          </cell>
          <cell r="Q38" t="str">
            <v xml:space="preserve">CP  N° 12-2014 (1)    </v>
          </cell>
          <cell r="R38" t="str">
            <v>N° 209-2014</v>
          </cell>
          <cell r="S38" t="str">
            <v>CONSORCIO DOLMEN</v>
          </cell>
          <cell r="U38">
            <v>20540722367</v>
          </cell>
          <cell r="V38">
            <v>342000</v>
          </cell>
          <cell r="W38">
            <v>41940</v>
          </cell>
          <cell r="Y38">
            <v>41949</v>
          </cell>
          <cell r="AC38">
            <v>0</v>
          </cell>
          <cell r="AD38">
            <v>0</v>
          </cell>
          <cell r="AE38" t="str">
            <v>Ing. Nelly Lunarejo</v>
          </cell>
          <cell r="AF38" t="str">
            <v xml:space="preserve">MEJORAMIENTO DE INFRAESTRUCTURA DEL SISTEMA DE RIEGO CHONGOS BAJO - TINYARI, DISTRITO DE CHONGOS BAJO - CHUPACA - JUNIN </v>
          </cell>
          <cell r="AG38" t="str">
            <v>JUNIN</v>
          </cell>
          <cell r="AH38" t="str">
            <v>CHUPACA</v>
          </cell>
          <cell r="AI38" t="str">
            <v>CHONGOS BAJO</v>
          </cell>
          <cell r="AK38">
            <v>249733</v>
          </cell>
          <cell r="AL38">
            <v>5590064.3399999999</v>
          </cell>
          <cell r="AM38">
            <v>641548.47</v>
          </cell>
          <cell r="AN38">
            <v>0.2</v>
          </cell>
          <cell r="AO38" t="str">
            <v>CP  N° 12-2014 (1)                CON CONTRATO N° 209-2014</v>
          </cell>
          <cell r="AP38" t="str">
            <v>CON RESOLUCION DE CONTRATO</v>
          </cell>
        </row>
        <row r="39">
          <cell r="D39">
            <v>2175238</v>
          </cell>
          <cell r="E39" t="str">
            <v>SI</v>
          </cell>
          <cell r="F39">
            <v>90</v>
          </cell>
          <cell r="G39" t="str">
            <v xml:space="preserve">LP N° 26- 2014  </v>
          </cell>
          <cell r="H39" t="str">
            <v>N° 200-2014</v>
          </cell>
          <cell r="I39" t="str">
            <v>CONSORCIO LUREN</v>
          </cell>
          <cell r="L39">
            <v>1686029.77</v>
          </cell>
          <cell r="M39">
            <v>41906</v>
          </cell>
          <cell r="N39">
            <v>300</v>
          </cell>
          <cell r="Q39" t="str">
            <v xml:space="preserve">CP  N° 12-2014 (2)  </v>
          </cell>
          <cell r="R39" t="str">
            <v>N° 210-2014</v>
          </cell>
          <cell r="S39" t="str">
            <v>CONSORCIO BARRANCA</v>
          </cell>
          <cell r="U39">
            <v>20540722103</v>
          </cell>
          <cell r="V39">
            <v>45180</v>
          </cell>
          <cell r="W39">
            <v>41940</v>
          </cell>
          <cell r="Y39">
            <v>41942</v>
          </cell>
          <cell r="AC39">
            <v>0</v>
          </cell>
          <cell r="AD39">
            <v>0</v>
          </cell>
          <cell r="AE39" t="str">
            <v>Ing. Nelly Lunarejo</v>
          </cell>
          <cell r="AF39" t="str">
            <v xml:space="preserve">MEJORAMIENTO DE LA RED DE CANALES DEL COMITE DE USUARIOS DE RIEGO DEL LATERAL A-2 CHONGOS BAJO - 3 DE DICIEMBRE, DISTRITO DE CHONGOS BAJO - CHUPACA - JUNIN </v>
          </cell>
          <cell r="AG39" t="str">
            <v>JUNIN</v>
          </cell>
          <cell r="AH39" t="str">
            <v>CHUPACA</v>
          </cell>
          <cell r="AI39" t="str">
            <v>CHONGOS BAJO</v>
          </cell>
          <cell r="AK39">
            <v>251437</v>
          </cell>
          <cell r="AL39">
            <v>1923579.24</v>
          </cell>
          <cell r="AM39">
            <v>761157.81</v>
          </cell>
          <cell r="AN39">
            <v>0.98</v>
          </cell>
          <cell r="AO39" t="str">
            <v>CP  N° 12-2014 (2)                CON CONTRATO N° 210-2014</v>
          </cell>
          <cell r="AP39" t="str">
            <v>CON RESOLUCION DE CONTRATO</v>
          </cell>
        </row>
        <row r="40">
          <cell r="D40">
            <v>2225883</v>
          </cell>
          <cell r="E40" t="str">
            <v>NO</v>
          </cell>
          <cell r="F40">
            <v>123</v>
          </cell>
          <cell r="G40" t="str">
            <v>AMC-N° 89-2014</v>
          </cell>
          <cell r="H40" t="str">
            <v>N° 206-2014</v>
          </cell>
          <cell r="I40" t="str">
            <v>CONSORCIO SERVIAL</v>
          </cell>
          <cell r="L40">
            <v>2119892.65</v>
          </cell>
          <cell r="M40">
            <v>41906</v>
          </cell>
          <cell r="N40">
            <v>150</v>
          </cell>
          <cell r="T40" t="str">
            <v>INSPECTOR DESIGNADO POR AGRORURAL</v>
          </cell>
          <cell r="Y40">
            <v>41960</v>
          </cell>
          <cell r="AA40">
            <v>30492.23</v>
          </cell>
          <cell r="AC40">
            <v>0</v>
          </cell>
          <cell r="AD40">
            <v>0</v>
          </cell>
          <cell r="AE40" t="str">
            <v>Ing. Carlos Guerra</v>
          </cell>
          <cell r="AF40" t="str">
            <v xml:space="preserve"> MEJORAMIENTO Y AMPLIACION DEL SERVICIO DE AGUA DEL SISTEMA DE RIEGO EN LOS SECTORES DE CHACACUCHO - CUICHA EN LA LOCALIDAD DE LUCANAS, DISTRITO DE LUCANAS - LUCANAS - AYACUCHO </v>
          </cell>
          <cell r="AG40" t="str">
            <v xml:space="preserve">AYACUCHO </v>
          </cell>
          <cell r="AH40" t="str">
            <v>LUCANAS</v>
          </cell>
          <cell r="AI40" t="str">
            <v>LUCANAS</v>
          </cell>
          <cell r="AK40">
            <v>243707</v>
          </cell>
          <cell r="AL40">
            <v>2450599</v>
          </cell>
          <cell r="AM40">
            <v>0</v>
          </cell>
          <cell r="AN40">
            <v>0.23</v>
          </cell>
          <cell r="AO40" t="str">
            <v>INSPECTOR DESIGNADO POR AGRORURAL</v>
          </cell>
          <cell r="AP40" t="str">
            <v>EN ARBITRAJE</v>
          </cell>
        </row>
        <row r="41">
          <cell r="D41">
            <v>2180608</v>
          </cell>
          <cell r="E41" t="str">
            <v>SI</v>
          </cell>
          <cell r="F41">
            <v>96</v>
          </cell>
          <cell r="G41" t="str">
            <v>AMC-N° 89-2014 (2)</v>
          </cell>
          <cell r="H41" t="str">
            <v>N° 203-2014</v>
          </cell>
          <cell r="I41" t="str">
            <v xml:space="preserve">CONSORCIO IRRIGACIONES AYACUCHO </v>
          </cell>
          <cell r="L41">
            <v>10100330.880000001</v>
          </cell>
          <cell r="M41">
            <v>41933</v>
          </cell>
          <cell r="N41">
            <v>180</v>
          </cell>
          <cell r="Q41" t="str">
            <v xml:space="preserve">AMC  N° 102-2014  </v>
          </cell>
          <cell r="R41" t="str">
            <v>N° 221-2014</v>
          </cell>
          <cell r="S41" t="str">
            <v>CONSORCIO SUPERVISOR LUCANAS</v>
          </cell>
          <cell r="U41">
            <v>20100333571</v>
          </cell>
          <cell r="V41">
            <v>563880</v>
          </cell>
          <cell r="W41">
            <v>41957</v>
          </cell>
          <cell r="X41">
            <v>300</v>
          </cell>
          <cell r="Y41">
            <v>41961</v>
          </cell>
          <cell r="AC41">
            <v>0</v>
          </cell>
          <cell r="AD41">
            <v>0</v>
          </cell>
          <cell r="AE41" t="str">
            <v>Ing. Kathia Zarate Garcia</v>
          </cell>
          <cell r="AF41" t="str">
            <v>INSTALACIÓN DEL SERVICIO DE AGUA DEL SISTEMA DE RIEGO CULEBRA, DISTRITO DE HUAC-HUAS - LUCANAS - AYACUCHO</v>
          </cell>
          <cell r="AG41" t="str">
            <v>AYACUCHO</v>
          </cell>
          <cell r="AH41" t="str">
            <v>LUCANAS</v>
          </cell>
          <cell r="AI41" t="str">
            <v xml:space="preserve"> HUAC-HUAS</v>
          </cell>
          <cell r="AK41">
            <v>236000</v>
          </cell>
          <cell r="AL41">
            <v>11786782.119999999</v>
          </cell>
          <cell r="AM41">
            <v>635988.34</v>
          </cell>
          <cell r="AN41">
            <v>9.5399999999999999E-2</v>
          </cell>
          <cell r="AO41" t="str">
            <v>AMC  N° 102-2014                CON CONTRATO N° 221-2014</v>
          </cell>
          <cell r="AP41" t="str">
            <v xml:space="preserve">PARALIZADA </v>
          </cell>
        </row>
        <row r="42">
          <cell r="D42">
            <v>2180522</v>
          </cell>
          <cell r="E42" t="str">
            <v>NO</v>
          </cell>
          <cell r="F42">
            <v>95</v>
          </cell>
          <cell r="G42" t="str">
            <v>AMC-N° 92-2014</v>
          </cell>
          <cell r="H42" t="str">
            <v xml:space="preserve"> N° 205-2014</v>
          </cell>
          <cell r="I42" t="str">
            <v xml:space="preserve">CONSTRUCTORA OBREGON RDB EIRL </v>
          </cell>
          <cell r="L42">
            <v>1916074.93</v>
          </cell>
          <cell r="M42">
            <v>41801</v>
          </cell>
          <cell r="N42">
            <v>240</v>
          </cell>
          <cell r="T42" t="str">
            <v>INSPECTOR DESIGNADO POR AGRORURAL</v>
          </cell>
          <cell r="Y42">
            <v>41964</v>
          </cell>
          <cell r="AC42">
            <v>0</v>
          </cell>
          <cell r="AD42">
            <v>0</v>
          </cell>
          <cell r="AE42" t="str">
            <v>Ing. Kathia Zarate Garcia</v>
          </cell>
          <cell r="AF42" t="str">
            <v xml:space="preserve">INSTALACION DEL CANAL DE RIEGO RANGRA - GONGAPATA - PUCAJAGA, DISTRITO DE MOLINO - PACHITEA - HUANUCO </v>
          </cell>
          <cell r="AG42" t="str">
            <v xml:space="preserve">HUANUCO </v>
          </cell>
          <cell r="AH42" t="str">
            <v>PACHITEA</v>
          </cell>
          <cell r="AI42" t="str">
            <v>MOLINO</v>
          </cell>
          <cell r="AK42">
            <v>260632</v>
          </cell>
          <cell r="AL42">
            <v>2255030.7402170002</v>
          </cell>
          <cell r="AM42">
            <v>512000.4</v>
          </cell>
          <cell r="AN42">
            <v>0.47399999999999998</v>
          </cell>
          <cell r="AO42" t="str">
            <v>INSPECTOR DESIGNADO POR AGRORURAL</v>
          </cell>
          <cell r="AP42" t="str">
            <v>EN EJECUCION</v>
          </cell>
        </row>
        <row r="43">
          <cell r="D43">
            <v>2188391</v>
          </cell>
          <cell r="E43" t="str">
            <v>SI</v>
          </cell>
          <cell r="F43">
            <v>330</v>
          </cell>
          <cell r="G43" t="str">
            <v xml:space="preserve">LP N° 31 - 2014 </v>
          </cell>
          <cell r="H43" t="str">
            <v xml:space="preserve"> N° 201-2014</v>
          </cell>
          <cell r="I43" t="str">
            <v>CONSORCIO YAUYOS</v>
          </cell>
          <cell r="L43">
            <v>6440116.2199999997</v>
          </cell>
          <cell r="M43">
            <v>41932</v>
          </cell>
          <cell r="N43">
            <v>180</v>
          </cell>
          <cell r="Q43" t="str">
            <v>AMC N° 129-2014</v>
          </cell>
          <cell r="R43" t="str">
            <v>N° 247-2014</v>
          </cell>
          <cell r="S43" t="str">
            <v>CONSORCIO CONSULTING</v>
          </cell>
          <cell r="U43" t="str">
            <v>NO</v>
          </cell>
          <cell r="V43">
            <v>286706.34000000003</v>
          </cell>
          <cell r="W43">
            <v>42003</v>
          </cell>
          <cell r="X43">
            <v>240</v>
          </cell>
          <cell r="Y43">
            <v>41659</v>
          </cell>
          <cell r="AC43">
            <v>0</v>
          </cell>
          <cell r="AD43">
            <v>0</v>
          </cell>
          <cell r="AE43" t="str">
            <v>Ing. Jaime Portocarrero</v>
          </cell>
          <cell r="AF43" t="str">
            <v>CREACIÓN DE LA PRESA COCHAPATA DISTRITO DE VIÑAC, PROVINCIA DE YAUYOS - LIMA</v>
          </cell>
          <cell r="AG43" t="str">
            <v>LIMA</v>
          </cell>
          <cell r="AH43" t="str">
            <v>YAUYOS</v>
          </cell>
          <cell r="AI43" t="str">
            <v>VIÑAC</v>
          </cell>
          <cell r="AK43">
            <v>273201</v>
          </cell>
          <cell r="AL43">
            <v>7474502.3200000003</v>
          </cell>
          <cell r="AM43">
            <v>3544600.6199999996</v>
          </cell>
          <cell r="AN43">
            <v>0.22950000000000001</v>
          </cell>
          <cell r="AO43" t="str">
            <v>AMC 129 -2014                CON CONTRATO N° 247-2014</v>
          </cell>
          <cell r="AP43" t="str">
            <v>EN EJECUCION FUERA DE PLAZO CONTRACTUAL</v>
          </cell>
        </row>
        <row r="44">
          <cell r="D44">
            <v>2175750</v>
          </cell>
          <cell r="E44" t="str">
            <v>NO</v>
          </cell>
          <cell r="F44">
            <v>93</v>
          </cell>
          <cell r="G44" t="str">
            <v>AMC N° 67 -2014</v>
          </cell>
          <cell r="H44" t="str">
            <v>N° 204-2014</v>
          </cell>
          <cell r="I44" t="str">
            <v>CONSORCIO ANDAHUAYLAS</v>
          </cell>
          <cell r="L44">
            <v>1407960.87</v>
          </cell>
          <cell r="M44">
            <v>41928</v>
          </cell>
          <cell r="N44">
            <v>180</v>
          </cell>
          <cell r="T44" t="str">
            <v>INSPECTOR DESIGNADO POR AGRORURAL</v>
          </cell>
          <cell r="Y44">
            <v>41963</v>
          </cell>
          <cell r="AC44">
            <v>0</v>
          </cell>
          <cell r="AD44">
            <v>0</v>
          </cell>
          <cell r="AE44" t="str">
            <v>Ing. Kathia Zarate Garcia</v>
          </cell>
          <cell r="AF44" t="str">
            <v>MEJORAMIENTO DEL CANAL DE IRRIGACION PUCARA, DISTRITO DE RANRACANCHA - CHINCHEROS - APURIMAC</v>
          </cell>
          <cell r="AG44" t="str">
            <v>APURIMAC</v>
          </cell>
          <cell r="AH44" t="str">
            <v xml:space="preserve"> CHINCHEROS</v>
          </cell>
          <cell r="AI44" t="str">
            <v>RANRACANCHA</v>
          </cell>
          <cell r="AK44">
            <v>248255</v>
          </cell>
          <cell r="AL44">
            <v>1630689.14</v>
          </cell>
          <cell r="AM44">
            <v>131154.63</v>
          </cell>
          <cell r="AN44">
            <v>0.4017</v>
          </cell>
          <cell r="AO44" t="str">
            <v>INSPECTOR DESIGNADO POR AGRORURAL</v>
          </cell>
          <cell r="AP44" t="str">
            <v>CON RESOLUCION DE CONTRATO</v>
          </cell>
        </row>
        <row r="45">
          <cell r="D45">
            <v>2204842</v>
          </cell>
          <cell r="E45" t="str">
            <v>NO</v>
          </cell>
          <cell r="F45">
            <v>108</v>
          </cell>
          <cell r="G45" t="str">
            <v>AMC N° 95 -2014</v>
          </cell>
          <cell r="H45" t="str">
            <v xml:space="preserve"> N° 214-2014</v>
          </cell>
          <cell r="I45" t="str">
            <v>CONSULTORA Y CONSTRUCTORA SAGESSE SAC</v>
          </cell>
          <cell r="L45">
            <v>1483325.01</v>
          </cell>
          <cell r="M45">
            <v>41932</v>
          </cell>
          <cell r="N45">
            <v>180</v>
          </cell>
          <cell r="T45" t="str">
            <v>INSPECTOR DESIGNADO POR AGRORURAL</v>
          </cell>
          <cell r="Y45">
            <v>41962</v>
          </cell>
          <cell r="AC45">
            <v>0</v>
          </cell>
          <cell r="AD45">
            <v>0</v>
          </cell>
          <cell r="AE45" t="str">
            <v>Ing. Kathia Zarate Garcia</v>
          </cell>
          <cell r="AF45" t="str">
            <v xml:space="preserve">CONSTRUCCION DEL SISTEMA DE RIEGO PAUCHI - TALA, EN LA COMUNIDAD DE HUAYANA, DISTRITO DE HUAYANA, PROVINCIA DE ANDAHUAYLAS - APURIMAC </v>
          </cell>
          <cell r="AG45" t="str">
            <v xml:space="preserve">APURIMAC </v>
          </cell>
          <cell r="AH45" t="str">
            <v>ANDAHUAYLAS</v>
          </cell>
          <cell r="AI45" t="str">
            <v xml:space="preserve"> HUAYANA</v>
          </cell>
          <cell r="AK45">
            <v>181005</v>
          </cell>
          <cell r="AL45">
            <v>1722793.6</v>
          </cell>
          <cell r="AM45">
            <v>1129549.5199999998</v>
          </cell>
          <cell r="AN45">
            <v>0.71419999999999995</v>
          </cell>
          <cell r="AO45" t="str">
            <v>INSPECTOR DESIGNADO POR AGRORURAL</v>
          </cell>
          <cell r="AP45" t="str">
            <v>EJECUCION CON ATRASO (INICIO EL 29/10/2015)</v>
          </cell>
        </row>
        <row r="46">
          <cell r="D46">
            <v>2204414</v>
          </cell>
          <cell r="E46" t="str">
            <v>NO</v>
          </cell>
          <cell r="G46" t="str">
            <v>AMC N° 95 -2014</v>
          </cell>
          <cell r="H46" t="str">
            <v xml:space="preserve"> N° 213-2014</v>
          </cell>
          <cell r="I46" t="str">
            <v>SERVIAL PERU SAC</v>
          </cell>
          <cell r="L46">
            <v>1165726.68</v>
          </cell>
          <cell r="M46">
            <v>41948</v>
          </cell>
          <cell r="N46">
            <v>180</v>
          </cell>
          <cell r="T46" t="str">
            <v>INSPECTOR DESIGNADO POR AGRORURAL</v>
          </cell>
          <cell r="Y46">
            <v>41971</v>
          </cell>
          <cell r="AC46">
            <v>0</v>
          </cell>
          <cell r="AD46">
            <v>0</v>
          </cell>
          <cell r="AE46" t="str">
            <v>Ing. Kathia Zarate Garcia</v>
          </cell>
          <cell r="AF46" t="str">
            <v>AMPLIACION Y MEJORAMIENTO DEL SISTEMA DE RIEGO EN LA COMUNIDAD DE ANTASCO, DISTRITO DE URANMARCA - CHINCHEROS - APURIMAC</v>
          </cell>
          <cell r="AG46" t="str">
            <v>APURIMAC</v>
          </cell>
          <cell r="AH46" t="str">
            <v>CHINCHEROS</v>
          </cell>
          <cell r="AI46" t="str">
            <v>URANMARCA</v>
          </cell>
          <cell r="AK46">
            <v>203966</v>
          </cell>
          <cell r="AL46">
            <v>1343260.63</v>
          </cell>
          <cell r="AM46">
            <v>0</v>
          </cell>
          <cell r="AN46">
            <v>1.7999999999999999E-2</v>
          </cell>
          <cell r="AO46" t="str">
            <v>INSPECTOR DESIGNADO POR AGRORURAL</v>
          </cell>
          <cell r="AP46" t="str">
            <v>EN ARBITRAJE</v>
          </cell>
        </row>
        <row r="47">
          <cell r="D47">
            <v>2235110</v>
          </cell>
          <cell r="E47" t="str">
            <v xml:space="preserve">si </v>
          </cell>
          <cell r="F47">
            <v>154</v>
          </cell>
          <cell r="G47" t="str">
            <v>LP N° 40-2014</v>
          </cell>
          <cell r="H47" t="str">
            <v xml:space="preserve"> N° 46-2015</v>
          </cell>
          <cell r="I47" t="str">
            <v>CONSORCIO LOS INCAS</v>
          </cell>
          <cell r="J47" t="str">
            <v>CONSORCIO LOS INCAS</v>
          </cell>
          <cell r="K47">
            <v>20600285221</v>
          </cell>
          <cell r="L47">
            <v>14443476.33</v>
          </cell>
          <cell r="M47">
            <v>41948</v>
          </cell>
          <cell r="N47">
            <v>180</v>
          </cell>
          <cell r="Q47" t="str">
            <v xml:space="preserve">CP N° 36-2014    </v>
          </cell>
          <cell r="R47" t="str">
            <v>N° 038-2015</v>
          </cell>
          <cell r="S47" t="str">
            <v>CONSTRUCTORA INMOBILIARIA J&amp;J</v>
          </cell>
          <cell r="U47">
            <v>20407845511</v>
          </cell>
          <cell r="V47">
            <v>471928.5</v>
          </cell>
          <cell r="W47">
            <v>42072</v>
          </cell>
          <cell r="X47">
            <v>600</v>
          </cell>
          <cell r="Y47">
            <v>42109</v>
          </cell>
          <cell r="AA47">
            <v>1281.3499999999999</v>
          </cell>
          <cell r="AC47">
            <v>0</v>
          </cell>
          <cell r="AD47">
            <v>0</v>
          </cell>
          <cell r="AE47" t="str">
            <v xml:space="preserve">Ing.Luis Sanchez </v>
          </cell>
          <cell r="AF47" t="str">
            <v xml:space="preserve"> INSTALACION DEL SISTEMA DE RIEGO DERIVACIÓN SANTUARIO CHAQUELLA EN LAS COMUNIDADES DE HUACROYUTA MARQUIRI, ANTACAMA Y HUARCAPATA, DISTRITO DE PALLPATA - ESPINAR - CUSCO </v>
          </cell>
          <cell r="AG47" t="str">
            <v>CUSCO</v>
          </cell>
          <cell r="AH47" t="str">
            <v>ESPINAR</v>
          </cell>
          <cell r="AI47" t="str">
            <v>PALLPATA</v>
          </cell>
          <cell r="AK47">
            <v>248477</v>
          </cell>
          <cell r="AL47">
            <v>14967841.33</v>
          </cell>
          <cell r="AM47">
            <v>11617615.830000002</v>
          </cell>
          <cell r="AN47">
            <v>0.48080000000000001</v>
          </cell>
          <cell r="AO47" t="str">
            <v>CP N° 36-2014                                CON CONTRATO N° 038-2015</v>
          </cell>
          <cell r="AP47" t="str">
            <v xml:space="preserve">EN EJECUCION </v>
          </cell>
        </row>
        <row r="48">
          <cell r="D48">
            <v>2221245</v>
          </cell>
          <cell r="E48" t="str">
            <v>si</v>
          </cell>
          <cell r="F48">
            <v>152</v>
          </cell>
          <cell r="G48" t="str">
            <v>LP N° 42-2014</v>
          </cell>
          <cell r="H48" t="str">
            <v xml:space="preserve"> N° 45-2015</v>
          </cell>
          <cell r="I48" t="str">
            <v>CONSORCIO FRAMI</v>
          </cell>
          <cell r="L48">
            <v>4021825.31</v>
          </cell>
          <cell r="M48">
            <v>42108</v>
          </cell>
          <cell r="N48">
            <v>540</v>
          </cell>
          <cell r="Q48" t="str">
            <v xml:space="preserve">ADS N° 83-2014                     </v>
          </cell>
          <cell r="R48" t="str">
            <v>N° 33-2015</v>
          </cell>
          <cell r="S48" t="str">
            <v>KILDARE MARK ALEGRE COLLAS</v>
          </cell>
          <cell r="U48">
            <v>10407315281</v>
          </cell>
          <cell r="V48">
            <v>181411</v>
          </cell>
          <cell r="W48">
            <v>42060</v>
          </cell>
          <cell r="X48">
            <v>300</v>
          </cell>
          <cell r="Y48">
            <v>41777</v>
          </cell>
          <cell r="AC48">
            <v>0</v>
          </cell>
          <cell r="AD48">
            <v>0</v>
          </cell>
          <cell r="AE48" t="str">
            <v>Ing. Marco Salazar</v>
          </cell>
          <cell r="AF48" t="str">
            <v xml:space="preserve">INSTALACION DEL SISTEMA DE RIEGO CHIVORAGRA EN LAS LOCALIDADES DE ATASHIN - CASCA, DISTRITO DE CASCA - MARISCAL LUZURIAGA - ANCASH </v>
          </cell>
          <cell r="AG48" t="str">
            <v>ANCASH</v>
          </cell>
          <cell r="AH48" t="str">
            <v xml:space="preserve">MARISCAL LUZURIAGA </v>
          </cell>
          <cell r="AI48" t="str">
            <v>CASCA</v>
          </cell>
          <cell r="AK48">
            <v>237870</v>
          </cell>
          <cell r="AL48">
            <v>4212775.7699999996</v>
          </cell>
          <cell r="AM48">
            <v>60336.259999999995</v>
          </cell>
          <cell r="AN48">
            <v>0.12</v>
          </cell>
          <cell r="AO48" t="str">
            <v>ADS N° 83-2014                                                   CON CONTRATO N° 33-2015</v>
          </cell>
          <cell r="AP48" t="str">
            <v>NULIDAD DE  CONTRATO</v>
          </cell>
        </row>
        <row r="49">
          <cell r="D49">
            <v>2182208</v>
          </cell>
          <cell r="E49" t="str">
            <v>SI</v>
          </cell>
          <cell r="F49">
            <v>150</v>
          </cell>
          <cell r="G49" t="str">
            <v>LP N° 38-2014</v>
          </cell>
          <cell r="H49" t="str">
            <v>N° 30-2015</v>
          </cell>
          <cell r="I49" t="str">
            <v>CROVISA SAC</v>
          </cell>
          <cell r="K49">
            <v>20507667300</v>
          </cell>
          <cell r="L49">
            <v>7474621.2300000004</v>
          </cell>
          <cell r="M49">
            <v>42048</v>
          </cell>
          <cell r="N49">
            <v>240</v>
          </cell>
          <cell r="Q49" t="str">
            <v xml:space="preserve">AMC N° 15-2014                     </v>
          </cell>
          <cell r="R49" t="str">
            <v>N° 62-2015</v>
          </cell>
          <cell r="S49" t="str">
            <v>CONSORCIO PARAMARCA</v>
          </cell>
          <cell r="T49" t="str">
            <v>LIDER INGENIERIA Y TRASPORTES EIRL</v>
          </cell>
          <cell r="U49">
            <v>20533754211</v>
          </cell>
          <cell r="V49">
            <v>261945</v>
          </cell>
          <cell r="W49">
            <v>42144</v>
          </cell>
          <cell r="X49">
            <v>360</v>
          </cell>
          <cell r="Y49">
            <v>42164</v>
          </cell>
          <cell r="AC49">
            <v>0</v>
          </cell>
          <cell r="AD49">
            <v>0</v>
          </cell>
          <cell r="AE49" t="str">
            <v>Ing. Marco Salazar</v>
          </cell>
          <cell r="AF49" t="str">
            <v xml:space="preserve">MEJORAMIENTO DEL SERVICIO DE AGUA DEL SISTEMA DE RIEGO EN EL SECTOR PRINCIPAL - PARAMARCA, DISTRITO DE CAMILACA - CANDARAVE - TACNA </v>
          </cell>
          <cell r="AG49" t="str">
            <v>TACNA</v>
          </cell>
          <cell r="AH49" t="str">
            <v>CANDARAVE</v>
          </cell>
          <cell r="AI49" t="str">
            <v>CAMILACA</v>
          </cell>
          <cell r="AK49">
            <v>252983</v>
          </cell>
          <cell r="AL49">
            <v>8596196.2100000009</v>
          </cell>
          <cell r="AM49">
            <v>4536164.7</v>
          </cell>
          <cell r="AN49">
            <v>0.20730000000000001</v>
          </cell>
          <cell r="AO49" t="str">
            <v>AMC N° 15-2014                                                   CON CONTRATO N° 62-2015</v>
          </cell>
          <cell r="AP49" t="str">
            <v xml:space="preserve">EN EJECUCION </v>
          </cell>
        </row>
        <row r="50">
          <cell r="D50">
            <v>2226197</v>
          </cell>
          <cell r="E50" t="str">
            <v>SI</v>
          </cell>
          <cell r="F50">
            <v>153</v>
          </cell>
          <cell r="G50" t="str">
            <v>LP N° 43-2014</v>
          </cell>
          <cell r="H50" t="str">
            <v xml:space="preserve"> N° 29-2015</v>
          </cell>
          <cell r="I50" t="str">
            <v>V&amp;V CONTRATISTAS GENERALES SRL</v>
          </cell>
          <cell r="J50" t="str">
            <v>V&amp;V CONTRATISTAS GENERALES SRL</v>
          </cell>
          <cell r="K50">
            <v>20164483895</v>
          </cell>
          <cell r="L50">
            <v>5518145.0599999996</v>
          </cell>
          <cell r="M50">
            <v>42047</v>
          </cell>
          <cell r="N50">
            <v>300</v>
          </cell>
          <cell r="Q50" t="str">
            <v>AMC N° 26.2015</v>
          </cell>
          <cell r="R50" t="str">
            <v>N° 68-2015</v>
          </cell>
          <cell r="S50" t="str">
            <v>EDGAR ALFREDO QUIÑONES GRANADOS</v>
          </cell>
          <cell r="U50">
            <v>10316638215</v>
          </cell>
          <cell r="V50">
            <v>263893.18</v>
          </cell>
          <cell r="W50">
            <v>42160</v>
          </cell>
          <cell r="X50">
            <v>600</v>
          </cell>
          <cell r="Y50">
            <v>42179</v>
          </cell>
          <cell r="AC50">
            <v>0</v>
          </cell>
          <cell r="AD50">
            <v>0</v>
          </cell>
          <cell r="AE50" t="str">
            <v xml:space="preserve">Ing.Luis Sanchez </v>
          </cell>
          <cell r="AF50" t="str">
            <v xml:space="preserve">MEJORAMIENTO Y AMPLIACIÓN DEL SISTEMA DE RIEGO K´ASILLO-PUCACANCHA DE LA COMUNIDAD PUCACANCHA DISTRITO DE KUNTURKANKI, PROVINCIA DE CANAS - CUSCO </v>
          </cell>
          <cell r="AG50" t="str">
            <v>CUSCO</v>
          </cell>
          <cell r="AH50" t="str">
            <v>CANAS</v>
          </cell>
          <cell r="AI50" t="str">
            <v>KUNTURKANKI</v>
          </cell>
          <cell r="AK50">
            <v>236285</v>
          </cell>
          <cell r="AL50">
            <v>6320501.46</v>
          </cell>
          <cell r="AM50">
            <v>4026212.56</v>
          </cell>
          <cell r="AN50">
            <v>0.19620000000000001</v>
          </cell>
          <cell r="AO50" t="str">
            <v>AMC N° 26.2015</v>
          </cell>
          <cell r="AP50" t="str">
            <v xml:space="preserve">EN EJECUCION </v>
          </cell>
        </row>
        <row r="51">
          <cell r="D51">
            <v>2229546</v>
          </cell>
          <cell r="E51" t="str">
            <v>SI</v>
          </cell>
          <cell r="G51" t="str">
            <v>LP N° 6-2015</v>
          </cell>
          <cell r="H51" t="str">
            <v>N° 84-2015</v>
          </cell>
          <cell r="I51" t="str">
            <v xml:space="preserve">CONSORCIO NAZARENAS </v>
          </cell>
          <cell r="J51" t="str">
            <v>CONSORCIO NAZARENAS</v>
          </cell>
          <cell r="K51">
            <v>20600523806</v>
          </cell>
          <cell r="L51">
            <v>4936736.03</v>
          </cell>
          <cell r="M51">
            <v>42209</v>
          </cell>
          <cell r="N51">
            <v>210</v>
          </cell>
          <cell r="Q51" t="str">
            <v xml:space="preserve">AMC-101-2014  </v>
          </cell>
          <cell r="R51" t="str">
            <v xml:space="preserve"> N° 83-2015</v>
          </cell>
          <cell r="S51" t="str">
            <v xml:space="preserve">ATLAS CONSULT CONTRATISTAS GENERALES S.A </v>
          </cell>
          <cell r="U51">
            <v>20362443998</v>
          </cell>
          <cell r="V51">
            <v>70017.3</v>
          </cell>
          <cell r="W51">
            <v>42208</v>
          </cell>
          <cell r="X51">
            <v>270</v>
          </cell>
          <cell r="Y51" t="str">
            <v>POR INICIAR</v>
          </cell>
          <cell r="AC51">
            <v>0</v>
          </cell>
          <cell r="AD51">
            <v>0</v>
          </cell>
          <cell r="AE51" t="str">
            <v>Ing. Arnaldo Egoavil Peis</v>
          </cell>
          <cell r="AF51" t="str">
            <v>INSTALACION DEL SERVICIO DE AGUA DEL SISTEMA DE RIEGO AMPARANA -VILLOCO - HUCHIA - SUNAMA EN EL DISTRITO DE MOLLEPAMPA, PROVINCIA DE CASTROVIRREYNA- HUANCAVELICA</v>
          </cell>
          <cell r="AG51" t="str">
            <v>HUANCAVELICA</v>
          </cell>
          <cell r="AH51" t="str">
            <v xml:space="preserve"> CASTROVIRREYNA</v>
          </cell>
          <cell r="AI51" t="str">
            <v>MOLLEPAMPA</v>
          </cell>
          <cell r="AK51">
            <v>186134</v>
          </cell>
          <cell r="AL51">
            <v>5274377.2300000004</v>
          </cell>
          <cell r="AM51">
            <v>3442778.41</v>
          </cell>
          <cell r="AN51">
            <v>0.3473</v>
          </cell>
          <cell r="AO51" t="str">
            <v xml:space="preserve">AMC-101-2014  </v>
          </cell>
          <cell r="AP51" t="str">
            <v xml:space="preserve">EN EJECUCION </v>
          </cell>
        </row>
        <row r="52">
          <cell r="D52">
            <v>2201194</v>
          </cell>
          <cell r="E52" t="str">
            <v>SI</v>
          </cell>
          <cell r="G52" t="str">
            <v xml:space="preserve">AMC N° 34-2015 </v>
          </cell>
          <cell r="H52" t="str">
            <v>N° 98-2015</v>
          </cell>
          <cell r="I52" t="str">
            <v>ONSORCIO PALMERAS (EDILMAQ SAC RUC 20546067026-ROPRUCSA CONTRATISTAS GENERALES SA RUC 20266458089)</v>
          </cell>
          <cell r="J52" t="str">
            <v>EDILMAQ SAC</v>
          </cell>
          <cell r="K52">
            <v>20546067026</v>
          </cell>
          <cell r="L52">
            <v>1692376.92</v>
          </cell>
          <cell r="M52">
            <v>42256</v>
          </cell>
          <cell r="N52">
            <v>150</v>
          </cell>
          <cell r="Q52" t="str">
            <v>AMC N° 27-2015</v>
          </cell>
          <cell r="R52" t="str">
            <v xml:space="preserve"> N° 66-2015</v>
          </cell>
          <cell r="S52" t="str">
            <v>CONSORCIO INNOVA I Y C (PEDRO HECTOR MENDOZA RUC 10320420011-EDIGIO AMERICO LUGO RAMIREZ RUC 10423399517.</v>
          </cell>
          <cell r="T52" t="str">
            <v>EDIGIO AMERICO LUGO RAMIREZ</v>
          </cell>
          <cell r="U52">
            <v>10423399517</v>
          </cell>
          <cell r="V52">
            <v>79471.75</v>
          </cell>
          <cell r="W52">
            <v>42158</v>
          </cell>
          <cell r="X52">
            <v>210</v>
          </cell>
          <cell r="AC52">
            <v>0</v>
          </cell>
          <cell r="AD52">
            <v>0</v>
          </cell>
          <cell r="AE52" t="str">
            <v>Ing. Carlos Guerra</v>
          </cell>
          <cell r="AF52" t="str">
            <v xml:space="preserve">CONSTRUCCION DEL SISTEMA DE RIEGO DE CONDOR TINKUCC - SOCCOSPATA, DISTRITO DE TURPO - ANDAHUAYLAS - APURIMAC </v>
          </cell>
          <cell r="AG52" t="str">
            <v>APURIMAC</v>
          </cell>
          <cell r="AH52" t="str">
            <v xml:space="preserve">ANDAHUAYLAS </v>
          </cell>
          <cell r="AI52" t="str">
            <v>TURPO</v>
          </cell>
          <cell r="AK52">
            <v>273494</v>
          </cell>
          <cell r="AL52">
            <v>1960736.4</v>
          </cell>
          <cell r="AM52">
            <v>469393.54</v>
          </cell>
          <cell r="AN52">
            <v>0.39040000000000002</v>
          </cell>
          <cell r="AO52" t="str">
            <v>AMC N° 27-2015 - CONTRATO N° 75-2015</v>
          </cell>
          <cell r="AP52" t="str">
            <v xml:space="preserve">EN EJECUCION </v>
          </cell>
        </row>
        <row r="53">
          <cell r="AF53" t="str">
            <v xml:space="preserve">MEJORAMIENTO DEL SERVICIO DE AGUA DE LOS SISTEMAS DE RIEGO SAYLLANI, SUÑAPE Y OQUEBAYA, DISTRITO DE ESTIQUE-PAMPA - TARATA - TACNA   </v>
          </cell>
          <cell r="AG53" t="str">
            <v>TACNA</v>
          </cell>
          <cell r="AH53" t="str">
            <v>TARATA</v>
          </cell>
          <cell r="AI53" t="str">
            <v>ESTIQUE PAMPA</v>
          </cell>
          <cell r="AK53">
            <v>258176</v>
          </cell>
          <cell r="AL53">
            <v>6928008.8200000003</v>
          </cell>
          <cell r="AM53">
            <v>396289.94</v>
          </cell>
          <cell r="AN53">
            <v>6.3799999999999996E-2</v>
          </cell>
          <cell r="AO53" t="str">
            <v>AMC N° 31-2015 (ADS N° 80-2014) -CON CONTRATO N° 66-2015</v>
          </cell>
          <cell r="AP53" t="str">
            <v xml:space="preserve">EN EJECUCION </v>
          </cell>
        </row>
        <row r="54">
          <cell r="H54" t="str">
            <v>N° 128-2015</v>
          </cell>
          <cell r="M54">
            <v>42306</v>
          </cell>
          <cell r="AF54" t="str">
            <v xml:space="preserve">MEJORAMIENTO DEL CANAL DE RIEGO Y CONSTRUCCION DEL RESERVORIO NOCTURNO LUCAS, DEL ANEXO SAN ANTONIO DE RURUPA, DISTRITO DE SAN FRANCISCO DE SANGAYAICO - HUAYTARA - HUANCAVELICA </v>
          </cell>
          <cell r="AG54" t="str">
            <v>HUANCAVELICA</v>
          </cell>
          <cell r="AH54" t="str">
            <v>HUAYTARA</v>
          </cell>
          <cell r="AI54" t="str">
            <v>SAN FRANCISCO DE SANGAYAICO</v>
          </cell>
          <cell r="AK54">
            <v>212282</v>
          </cell>
          <cell r="AL54">
            <v>1907311.65</v>
          </cell>
          <cell r="AM54">
            <v>330680.84999999998</v>
          </cell>
          <cell r="AN54">
            <v>5.0000000000000001E-3</v>
          </cell>
          <cell r="AO54" t="str">
            <v>AMC N° 49-2015 (70195.78)-CONVOCADO 07/09/2015-PRESENTACION DE PROPUESTAS 21/09/2015-BUENA PRO 02/10/2015 - CONSORCIO VITESSE (S/. 63,176.21)</v>
          </cell>
          <cell r="AP54" t="str">
            <v xml:space="preserve">EN EJECUCION </v>
          </cell>
        </row>
      </sheetData>
      <sheetData sheetId="2"/>
      <sheetData sheetId="3"/>
      <sheetData sheetId="4"/>
      <sheetData sheetId="5">
        <row r="8">
          <cell r="BF8">
            <v>2192743</v>
          </cell>
        </row>
      </sheetData>
      <sheetData sheetId="6"/>
      <sheetData sheetId="7">
        <row r="8">
          <cell r="B8">
            <v>309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JECUTADOS"/>
      <sheetName val="EN EJECUCION"/>
      <sheetName val="EN LICITACION"/>
      <sheetName val="POR INICIAR LICITACION"/>
      <sheetName val="OBRA ADM. DIRECTA "/>
      <sheetName val="EXPEDIENTE TECNICO "/>
      <sheetName val="FACTIBILIDAD"/>
      <sheetName val="PERFIL"/>
      <sheetName val="Resumen"/>
      <sheetName val="RESUMEN (1)"/>
      <sheetName val="Hoja2"/>
      <sheetName val="Super."/>
      <sheetName val="RTM sup O"/>
      <sheetName val="evaluación"/>
      <sheetName val="Hoja1"/>
      <sheetName val="Hoja3"/>
      <sheetName val="Resumen (1.2)"/>
      <sheetName val="Hoja5"/>
      <sheetName val="Hoja4"/>
      <sheetName val="Hoja6"/>
      <sheetName val="Sup. priori"/>
      <sheetName val="Hoja7"/>
      <sheetName val="AYACUCHO"/>
      <sheetName val="Hoja9"/>
      <sheetName val="HUANCAVELICA"/>
      <sheetName val="Hoja11"/>
      <sheetName val="PRESENTACION"/>
      <sheetName val="HOJA DE CUADRO"/>
      <sheetName val="Hoja13"/>
      <sheetName val="Total de obras"/>
      <sheetName val="Hoja14"/>
      <sheetName val="b g"/>
      <sheetName val="proy(40)"/>
      <sheetName val="PROY 20"/>
      <sheetName val="PROY 40"/>
      <sheetName val="Hoja8"/>
      <sheetName val="Hoja10"/>
      <sheetName val="cod"/>
      <sheetName val="Hoja12"/>
    </sheetNames>
    <sheetDataSet>
      <sheetData sheetId="0"/>
      <sheetData sheetId="1">
        <row r="9">
          <cell r="D9">
            <v>2150415</v>
          </cell>
          <cell r="E9" t="str">
            <v>SI</v>
          </cell>
          <cell r="F9">
            <v>573</v>
          </cell>
          <cell r="G9" t="str">
            <v>LP N° 16-2013</v>
          </cell>
          <cell r="H9" t="str">
            <v>N° 091-2013</v>
          </cell>
          <cell r="I9" t="str">
            <v>CONSORCIO PUEBLO  LIBRE</v>
          </cell>
          <cell r="L9">
            <v>2088458.96</v>
          </cell>
          <cell r="M9">
            <v>41586</v>
          </cell>
          <cell r="N9">
            <v>180</v>
          </cell>
          <cell r="Q9" t="str">
            <v>ADS N° 17-2013</v>
          </cell>
          <cell r="R9" t="str">
            <v>N° 07-2014</v>
          </cell>
          <cell r="S9" t="str">
            <v>HUERTAS JARA ALEXANDER PRIMITIVO</v>
          </cell>
          <cell r="U9">
            <v>10404313598</v>
          </cell>
          <cell r="V9">
            <v>75614</v>
          </cell>
          <cell r="W9">
            <v>41667</v>
          </cell>
          <cell r="X9">
            <v>240</v>
          </cell>
          <cell r="Y9">
            <v>41690</v>
          </cell>
          <cell r="AC9">
            <v>417691.79</v>
          </cell>
          <cell r="AD9">
            <v>0</v>
          </cell>
          <cell r="AE9" t="str">
            <v>Ing. Jaime Portocarrero</v>
          </cell>
          <cell r="AF9" t="str">
            <v>INSTALACION DEL RESERVORIO Y CANALIZACION DEL CERRO DE MASHIN, DISTRITO DE SINSICAP - OTUZCO - LA LIBERTAD</v>
          </cell>
          <cell r="AG9" t="str">
            <v>LA LIBERTAD</v>
          </cell>
          <cell r="AH9" t="str">
            <v>OTUZCO</v>
          </cell>
          <cell r="AI9" t="str">
            <v xml:space="preserve"> SINSICAP  </v>
          </cell>
          <cell r="AJ9" t="str">
            <v>ANASCAPA</v>
          </cell>
          <cell r="AK9">
            <v>198997</v>
          </cell>
          <cell r="AL9">
            <v>2251241</v>
          </cell>
          <cell r="AM9">
            <v>0</v>
          </cell>
          <cell r="AN9">
            <v>0.51910000000000001</v>
          </cell>
        </row>
        <row r="10">
          <cell r="D10">
            <v>2053497</v>
          </cell>
          <cell r="E10" t="str">
            <v>SI</v>
          </cell>
          <cell r="F10">
            <v>73</v>
          </cell>
          <cell r="G10" t="str">
            <v>LP N° 08-2013 (1)</v>
          </cell>
          <cell r="H10" t="str">
            <v>N° 120-2013</v>
          </cell>
          <cell r="I10" t="str">
            <v>CONSORCIO SIGMA</v>
          </cell>
          <cell r="L10">
            <v>6963639.3899999997</v>
          </cell>
          <cell r="M10">
            <v>41610</v>
          </cell>
          <cell r="N10">
            <v>210</v>
          </cell>
          <cell r="Q10" t="str">
            <v>AMC N° 26-2014</v>
          </cell>
          <cell r="R10" t="str">
            <v>N° 032-2014</v>
          </cell>
          <cell r="S10" t="str">
            <v>LUNA VICTORIA ALVA LUIS MIGUEL</v>
          </cell>
          <cell r="U10">
            <v>10424143991</v>
          </cell>
          <cell r="V10">
            <v>375948</v>
          </cell>
          <cell r="W10">
            <v>41759</v>
          </cell>
          <cell r="X10">
            <v>270</v>
          </cell>
          <cell r="Y10">
            <v>41792</v>
          </cell>
          <cell r="AC10">
            <v>1391727.88</v>
          </cell>
          <cell r="AD10">
            <v>0</v>
          </cell>
          <cell r="AE10" t="str">
            <v>Ing. Carlos Guerra</v>
          </cell>
          <cell r="AF10" t="str">
            <v>MEJORAMIENTO Y CONSTRUCCIÓN DEL SISTEMA DE RIEGO DE SHACSHA, DISTRITO DE OLLEROS-HUARAZ-ANCASH</v>
          </cell>
          <cell r="AG10" t="str">
            <v>ANCASH</v>
          </cell>
          <cell r="AH10" t="str">
            <v>HUARAZ</v>
          </cell>
          <cell r="AI10" t="str">
            <v>OLLEROS</v>
          </cell>
          <cell r="AJ10" t="str">
            <v>Ambey, Tallapampa, Carmen Alto Waquipampa - Barrio De Inmaculada De Aco, Lloclla, Yupanapampa, Ututupampa, San Cristobal De Wiraran, Wancapampa - Aco, Pacchapampa y Cochapampa</v>
          </cell>
          <cell r="AK10">
            <v>45862</v>
          </cell>
          <cell r="AL10">
            <v>7381457.3899999997</v>
          </cell>
          <cell r="AM10">
            <v>1013536.72</v>
          </cell>
          <cell r="AN10">
            <v>0.99</v>
          </cell>
        </row>
        <row r="11">
          <cell r="D11">
            <v>2226592</v>
          </cell>
          <cell r="E11" t="str">
            <v>SI</v>
          </cell>
          <cell r="F11">
            <v>125</v>
          </cell>
          <cell r="G11" t="str">
            <v xml:space="preserve">AMC N° 46-2013 </v>
          </cell>
          <cell r="H11" t="str">
            <v>N° 129-2013</v>
          </cell>
          <cell r="I11" t="str">
            <v>TALENT INGENIERIA INSTALACIONES Y SERVICIOS S.L. SUCURSAL EN PERU</v>
          </cell>
          <cell r="K11">
            <v>20536871307</v>
          </cell>
          <cell r="L11">
            <v>3743812.71</v>
          </cell>
          <cell r="M11">
            <v>41614</v>
          </cell>
          <cell r="N11">
            <v>240</v>
          </cell>
          <cell r="Q11" t="str">
            <v xml:space="preserve">AMC N° 46-2014  </v>
          </cell>
          <cell r="R11" t="str">
            <v>N° 034-2014</v>
          </cell>
          <cell r="S11" t="str">
            <v>GUERRA TAQUIA EDILBERTO RENE</v>
          </cell>
          <cell r="U11">
            <v>10198274351</v>
          </cell>
          <cell r="V11">
            <v>277041.59999999998</v>
          </cell>
          <cell r="W11">
            <v>41764</v>
          </cell>
          <cell r="X11">
            <v>300</v>
          </cell>
          <cell r="Y11">
            <v>41804</v>
          </cell>
          <cell r="AA11">
            <v>65086.239999999998</v>
          </cell>
          <cell r="AB11">
            <v>58865.07</v>
          </cell>
          <cell r="AC11">
            <v>747915.07</v>
          </cell>
          <cell r="AD11">
            <v>747915.06</v>
          </cell>
          <cell r="AE11" t="str">
            <v>Ing. Carlos Guerra</v>
          </cell>
          <cell r="AF11" t="str">
            <v>RECUPERACIÓN DEL SERVICIO DE AGUA DEL SISTEMA DE RIEGO EN LAS LOCALIDADES DE AQCHAPA, BAÑOS DE SANTA ANA, YUCAES Y MAIZONDO, DISTRITO DE QUINUA-HUAMANGA-AYACUCHO</v>
          </cell>
          <cell r="AG11" t="str">
            <v>AYACUCHO</v>
          </cell>
          <cell r="AH11" t="str">
            <v>HUAMANGA</v>
          </cell>
          <cell r="AI11" t="str">
            <v>QUINUA</v>
          </cell>
          <cell r="AJ11" t="str">
            <v>Aqchapa, Baños Santa Ana, Yucaes y Maízondo</v>
          </cell>
          <cell r="AK11">
            <v>228839</v>
          </cell>
          <cell r="AL11">
            <v>4262854.7300000004</v>
          </cell>
          <cell r="AM11">
            <v>0</v>
          </cell>
          <cell r="AN11">
            <v>0.7</v>
          </cell>
        </row>
        <row r="12">
          <cell r="D12">
            <v>2221352</v>
          </cell>
          <cell r="E12" t="str">
            <v>SI</v>
          </cell>
          <cell r="F12">
            <v>333</v>
          </cell>
          <cell r="G12" t="str">
            <v>LP N° 09-2013 (1)</v>
          </cell>
          <cell r="H12" t="str">
            <v>N° 134-2013</v>
          </cell>
          <cell r="I12" t="str">
            <v>CONSORCIO VICTORIA</v>
          </cell>
          <cell r="K12">
            <v>20555839279</v>
          </cell>
          <cell r="L12">
            <v>8391484.9499999993</v>
          </cell>
          <cell r="M12">
            <v>41635</v>
          </cell>
          <cell r="N12">
            <v>365</v>
          </cell>
          <cell r="Q12" t="str">
            <v>AMC N° 28-2014</v>
          </cell>
          <cell r="R12" t="str">
            <v>N° 131-2014</v>
          </cell>
          <cell r="S12" t="str">
            <v>ALEXANDER PROMITIVO HUERTAS</v>
          </cell>
          <cell r="U12">
            <v>10404313598</v>
          </cell>
          <cell r="V12">
            <v>477000</v>
          </cell>
          <cell r="W12">
            <v>41843</v>
          </cell>
          <cell r="X12">
            <v>420</v>
          </cell>
          <cell r="Y12">
            <v>41870</v>
          </cell>
          <cell r="AC12">
            <v>1678296.99</v>
          </cell>
          <cell r="AD12">
            <v>0</v>
          </cell>
          <cell r="AE12" t="str">
            <v xml:space="preserve">Ing.Luis Sanchez </v>
          </cell>
          <cell r="AF12" t="str">
            <v>INSTALACIÓN DEL SISTEMA DE RIEGO TUTAPAYOCC VISTA ALEGRE -PANTEKILLA, DISTRITO DE SURCUBAMBA-TAYACAJA-HUANCAVELICA</v>
          </cell>
          <cell r="AG12" t="str">
            <v>HUANCAVELICA</v>
          </cell>
          <cell r="AH12" t="str">
            <v>TAYACAJA</v>
          </cell>
          <cell r="AI12" t="str">
            <v>SURCUBAMBA</v>
          </cell>
          <cell r="AJ12" t="str">
            <v>Vista Alegre y Surcubamba</v>
          </cell>
          <cell r="AK12">
            <v>243491</v>
          </cell>
          <cell r="AL12">
            <v>9883304.1600000001</v>
          </cell>
          <cell r="AM12">
            <v>461050.49</v>
          </cell>
          <cell r="AN12">
            <v>0.39200000000000002</v>
          </cell>
        </row>
        <row r="13">
          <cell r="D13">
            <v>2175125</v>
          </cell>
          <cell r="E13" t="str">
            <v>SI</v>
          </cell>
          <cell r="F13">
            <v>88</v>
          </cell>
          <cell r="G13" t="str">
            <v>AMC N° 56-2013</v>
          </cell>
          <cell r="H13" t="str">
            <v xml:space="preserve"> N° 003-2014</v>
          </cell>
          <cell r="I13" t="str">
            <v xml:space="preserve">CONSORCIO SANTA ANA </v>
          </cell>
          <cell r="L13">
            <v>7742008.5800000001</v>
          </cell>
          <cell r="M13">
            <v>41648</v>
          </cell>
          <cell r="N13">
            <v>360</v>
          </cell>
          <cell r="Q13" t="str">
            <v>AMC N° 27-2014</v>
          </cell>
          <cell r="R13" t="str">
            <v>N° 123-2014</v>
          </cell>
          <cell r="S13" t="str">
            <v>HUERTAS JARA ALEXANDER PRIMITIVO</v>
          </cell>
          <cell r="U13">
            <v>10404313598</v>
          </cell>
          <cell r="V13">
            <v>440071.2</v>
          </cell>
          <cell r="W13">
            <v>41822</v>
          </cell>
          <cell r="X13">
            <v>420</v>
          </cell>
          <cell r="Y13">
            <v>41655</v>
          </cell>
          <cell r="AC13">
            <v>1548401.72</v>
          </cell>
          <cell r="AD13">
            <v>2200000</v>
          </cell>
          <cell r="AE13" t="str">
            <v>Ing. Arnaldo Egoavil Peis</v>
          </cell>
          <cell r="AF13" t="str">
            <v>MEJORAMIENTO DE LA INFRAESTRUCTURA DE RIEGO EN EL CENTRO POBLADO DE ANASCAPA, DISTRITO DE UBINAS-GENERAL SÁNCHEZ CERRO-MOQUEGUA</v>
          </cell>
          <cell r="AG13" t="str">
            <v>MOQUEGUA</v>
          </cell>
          <cell r="AH13" t="str">
            <v>GENERAL SÁNCHEZ CERRO</v>
          </cell>
          <cell r="AI13" t="str">
            <v>UBINAS</v>
          </cell>
          <cell r="AK13">
            <v>251589</v>
          </cell>
          <cell r="AL13">
            <v>8638451.7199999988</v>
          </cell>
          <cell r="AM13">
            <v>31433.66</v>
          </cell>
          <cell r="AN13">
            <v>0.35570000000000002</v>
          </cell>
        </row>
        <row r="14">
          <cell r="D14">
            <v>2175126</v>
          </cell>
          <cell r="E14" t="str">
            <v>SI</v>
          </cell>
          <cell r="F14">
            <v>89</v>
          </cell>
          <cell r="G14" t="str">
            <v>AMC N° 56-2013</v>
          </cell>
          <cell r="H14" t="str">
            <v>N° 003-2014</v>
          </cell>
          <cell r="I14" t="str">
            <v>CONSORCIO SANTA ANA</v>
          </cell>
          <cell r="L14">
            <v>4835824.58</v>
          </cell>
          <cell r="M14">
            <v>41648</v>
          </cell>
          <cell r="N14">
            <v>330</v>
          </cell>
          <cell r="Q14" t="str">
            <v>AMC N° 24-2014</v>
          </cell>
          <cell r="R14" t="str">
            <v>N° 196-2014</v>
          </cell>
          <cell r="S14" t="str">
            <v>HERNAN CAÑA BAILON</v>
          </cell>
          <cell r="U14">
            <v>10013182146</v>
          </cell>
          <cell r="V14">
            <v>200000</v>
          </cell>
          <cell r="W14">
            <v>41918</v>
          </cell>
          <cell r="X14">
            <v>390</v>
          </cell>
          <cell r="Y14">
            <v>41927</v>
          </cell>
          <cell r="AC14">
            <v>967164.81</v>
          </cell>
          <cell r="AD14">
            <v>0</v>
          </cell>
          <cell r="AE14" t="str">
            <v>Ing. Arnaldo Egoavil Peis</v>
          </cell>
          <cell r="AF14" t="str">
            <v>MEJORAMIENTO DE LA INFRAESTRUCTURA DE RIEGO EN EL CENTRO POBLADO DE ESCACHA, DISTRITO DE UBINAS-GENERAL SÁNCHEZ CERRO-MOQUEGUA</v>
          </cell>
          <cell r="AG14" t="str">
            <v>MOQUEGUA</v>
          </cell>
          <cell r="AH14" t="str">
            <v>GENERAL SÁNCHEZ CERRO</v>
          </cell>
          <cell r="AI14" t="str">
            <v>UBINAS</v>
          </cell>
          <cell r="AJ14" t="str">
            <v xml:space="preserve"> ESCACHA</v>
          </cell>
          <cell r="AK14">
            <v>249535</v>
          </cell>
          <cell r="AL14">
            <v>5302497.0999999996</v>
          </cell>
          <cell r="AM14">
            <v>55896.969999999994</v>
          </cell>
          <cell r="AN14">
            <v>0.28799999999999998</v>
          </cell>
        </row>
        <row r="15">
          <cell r="D15">
            <v>2160910</v>
          </cell>
          <cell r="E15" t="str">
            <v>SI</v>
          </cell>
          <cell r="F15" t="str">
            <v>NO</v>
          </cell>
          <cell r="G15" t="str">
            <v>AMC N° 51-2013</v>
          </cell>
          <cell r="H15" t="str">
            <v xml:space="preserve"> N° 04-2014</v>
          </cell>
          <cell r="I15" t="str">
            <v>CONSORCIO ANCASH</v>
          </cell>
          <cell r="L15">
            <v>3864358.71</v>
          </cell>
          <cell r="M15">
            <v>41652</v>
          </cell>
          <cell r="N15">
            <v>360</v>
          </cell>
          <cell r="Q15" t="str">
            <v>ADS N° 18- 2013</v>
          </cell>
          <cell r="R15" t="str">
            <v>N° 06-2014</v>
          </cell>
          <cell r="S15" t="str">
            <v xml:space="preserve">HUERTAS JARA ALEXANDER PRIMITIVO </v>
          </cell>
          <cell r="T15" t="str">
            <v>ADS N° 18- 2013                         CON CONTRATO</v>
          </cell>
          <cell r="U15">
            <v>10404313598</v>
          </cell>
          <cell r="V15">
            <v>163810</v>
          </cell>
          <cell r="W15">
            <v>41667</v>
          </cell>
          <cell r="X15">
            <v>420</v>
          </cell>
          <cell r="Y15">
            <v>41682</v>
          </cell>
          <cell r="AC15">
            <v>772871.74</v>
          </cell>
          <cell r="AD15">
            <v>0</v>
          </cell>
          <cell r="AE15" t="str">
            <v>Ing. Carlos Guerra</v>
          </cell>
          <cell r="AF15" t="str">
            <v>MEJORAMIENTO DEL SERVICIO DE AGUA DEL SISTEMA DE RIEGO CANAL LIPIS-PROLONGACION EN EL CASERIO DE PARIACOLCA, DISTRITO DE QUILLO - YUNGAY - ANCASH</v>
          </cell>
          <cell r="AG15" t="str">
            <v>ANCASH</v>
          </cell>
          <cell r="AH15" t="str">
            <v>YUNGAY</v>
          </cell>
          <cell r="AI15" t="str">
            <v>QUILLO</v>
          </cell>
          <cell r="AK15">
            <v>229270</v>
          </cell>
          <cell r="AL15">
            <v>4232167</v>
          </cell>
          <cell r="AM15">
            <v>0</v>
          </cell>
          <cell r="AN15">
            <v>0.18379999999999999</v>
          </cell>
        </row>
        <row r="16">
          <cell r="D16">
            <v>2144486</v>
          </cell>
          <cell r="E16" t="str">
            <v>NO</v>
          </cell>
          <cell r="F16" t="str">
            <v>NO</v>
          </cell>
          <cell r="G16" t="str">
            <v>AMC N° 51-2013</v>
          </cell>
          <cell r="H16" t="str">
            <v xml:space="preserve"> N° 04-2014</v>
          </cell>
          <cell r="I16" t="str">
            <v>CONSORCIO ANCASH</v>
          </cell>
          <cell r="L16">
            <v>2080052.79</v>
          </cell>
          <cell r="M16">
            <v>41652</v>
          </cell>
          <cell r="N16">
            <v>130</v>
          </cell>
          <cell r="S16" t="str">
            <v>Tendra inspector hasta finalizar la obra</v>
          </cell>
          <cell r="T16" t="str">
            <v>INSPECTOR DESIGNADO POR AGRORURAL</v>
          </cell>
          <cell r="Y16">
            <v>41682</v>
          </cell>
          <cell r="AC16">
            <v>416010.56</v>
          </cell>
          <cell r="AD16">
            <v>0</v>
          </cell>
          <cell r="AE16" t="str">
            <v>Ing. Carlos Guerra</v>
          </cell>
          <cell r="AF16" t="str">
            <v>CONSTRUCCION DEL CANAL DE PIRAUYA, DISTRITO DE COCHAPETI - HUARMEY - ANCASH</v>
          </cell>
          <cell r="AG16" t="str">
            <v>ANCASH</v>
          </cell>
          <cell r="AH16" t="str">
            <v>HUARMEY</v>
          </cell>
          <cell r="AI16" t="str">
            <v>COCHAPETI</v>
          </cell>
          <cell r="AJ16" t="str">
            <v>Pirauya y Huichay</v>
          </cell>
          <cell r="AK16">
            <v>181939</v>
          </cell>
          <cell r="AL16">
            <v>2273880.6</v>
          </cell>
          <cell r="AM16">
            <v>0</v>
          </cell>
          <cell r="AN16">
            <v>0.34689999999999999</v>
          </cell>
        </row>
        <row r="17">
          <cell r="D17">
            <v>2136236</v>
          </cell>
          <cell r="E17" t="str">
            <v>SI</v>
          </cell>
          <cell r="F17">
            <v>78</v>
          </cell>
          <cell r="G17" t="str">
            <v xml:space="preserve">AMC N° 50-2013 </v>
          </cell>
          <cell r="H17" t="str">
            <v xml:space="preserve"> N°  02-2014</v>
          </cell>
          <cell r="I17" t="str">
            <v>CONSORCIO YAKU</v>
          </cell>
          <cell r="L17">
            <v>2937525.64</v>
          </cell>
          <cell r="M17">
            <v>41642</v>
          </cell>
          <cell r="N17">
            <v>180</v>
          </cell>
          <cell r="Q17" t="str">
            <v>AMC N° 20-2014</v>
          </cell>
          <cell r="R17" t="str">
            <v>N° 027-2014</v>
          </cell>
          <cell r="S17" t="str">
            <v>CONSORCIO ROCAT</v>
          </cell>
          <cell r="U17">
            <v>20362443998</v>
          </cell>
          <cell r="V17">
            <v>209955</v>
          </cell>
          <cell r="W17">
            <v>41752</v>
          </cell>
          <cell r="X17">
            <v>240</v>
          </cell>
          <cell r="Y17">
            <v>41752</v>
          </cell>
          <cell r="AC17">
            <v>587505.12</v>
          </cell>
          <cell r="AD17">
            <v>0</v>
          </cell>
          <cell r="AE17" t="str">
            <v>Ing. Nelly Lunarejo</v>
          </cell>
          <cell r="AF17" t="str">
            <v>CONSTRUCCION CANAL DE RIEGO TAMBO-VISTA ALEGRE-CHURAY, DISTRITO DE ANDAMARCA - CONCEPCION - JUNIN</v>
          </cell>
          <cell r="AG17" t="str">
            <v>JUNIN</v>
          </cell>
          <cell r="AH17" t="str">
            <v>CONCEPCION</v>
          </cell>
          <cell r="AI17" t="str">
            <v>ANDAMARCA</v>
          </cell>
          <cell r="AK17">
            <v>180653</v>
          </cell>
          <cell r="AL17">
            <v>3148494.16</v>
          </cell>
          <cell r="AM17">
            <v>294563.14</v>
          </cell>
          <cell r="AN17">
            <v>0.9</v>
          </cell>
        </row>
        <row r="18">
          <cell r="D18">
            <v>2205517</v>
          </cell>
          <cell r="E18" t="str">
            <v>NO</v>
          </cell>
          <cell r="F18">
            <v>647</v>
          </cell>
          <cell r="G18" t="str">
            <v>LP N° 20-2013</v>
          </cell>
          <cell r="H18" t="str">
            <v>N° 012-2014</v>
          </cell>
          <cell r="I18" t="str">
            <v>CONSORCIO M y A</v>
          </cell>
          <cell r="J18" t="str">
            <v>Se pedira el saldo balance de Obra- ya no se ejecutara</v>
          </cell>
          <cell r="L18">
            <v>1749596.4</v>
          </cell>
          <cell r="M18">
            <v>41702</v>
          </cell>
          <cell r="N18">
            <v>120</v>
          </cell>
          <cell r="S18" t="str">
            <v>INSPECTOR</v>
          </cell>
          <cell r="T18" t="str">
            <v>INSPECTOR DESIGNADO POR AGRORURAL</v>
          </cell>
          <cell r="Y18" t="str">
            <v>-</v>
          </cell>
          <cell r="AC18">
            <v>349919.28</v>
          </cell>
          <cell r="AD18">
            <v>0</v>
          </cell>
          <cell r="AE18" t="str">
            <v>Ing. Manzueto Carrera</v>
          </cell>
          <cell r="AF18" t="str">
            <v xml:space="preserve">CREACION DE LA REPRESA MOYAL EN EL C.P. ESCOMARCA, DISTRITO DE LANGA - HUAROCHIRI - LIMA </v>
          </cell>
          <cell r="AG18" t="str">
            <v>LIMA</v>
          </cell>
          <cell r="AH18" t="str">
            <v>HUAROCHIRI</v>
          </cell>
          <cell r="AI18" t="str">
            <v>LANGA</v>
          </cell>
          <cell r="AK18">
            <v>199576</v>
          </cell>
          <cell r="AL18">
            <v>2089796</v>
          </cell>
          <cell r="AM18">
            <v>0</v>
          </cell>
          <cell r="AN18">
            <v>0</v>
          </cell>
        </row>
        <row r="19">
          <cell r="D19">
            <v>2224113</v>
          </cell>
          <cell r="E19" t="str">
            <v>NO</v>
          </cell>
          <cell r="F19">
            <v>120</v>
          </cell>
          <cell r="G19" t="str">
            <v>LP N° 18-2013</v>
          </cell>
          <cell r="H19" t="str">
            <v xml:space="preserve"> N° 013-2014</v>
          </cell>
          <cell r="I19" t="str">
            <v>CONSORCIO SAN ANDES</v>
          </cell>
          <cell r="L19">
            <v>3616777.85</v>
          </cell>
          <cell r="M19">
            <v>41718</v>
          </cell>
          <cell r="N19">
            <v>180</v>
          </cell>
          <cell r="S19" t="str">
            <v>INSPECTOR</v>
          </cell>
          <cell r="T19" t="str">
            <v>INSPECTOR DESIGNADO POR AGRORURAL</v>
          </cell>
          <cell r="Y19">
            <v>41732</v>
          </cell>
          <cell r="AC19">
            <v>723355.56</v>
          </cell>
          <cell r="AD19">
            <v>723355.57</v>
          </cell>
          <cell r="AE19" t="str">
            <v>Ing. Jaime Portocarrero</v>
          </cell>
          <cell r="AF19" t="str">
            <v xml:space="preserve">MEJORAMIENTO DEL CANAL DE RIEGO DE LOS CASERÍOS, HUAYNAS, LA UNIÓN, POTREROBAMBA, SANGUAL VIEJO, DISTRITO DE HUASO - JULCAN - LA LIBERTAD </v>
          </cell>
          <cell r="AG19" t="str">
            <v>LA LIBERTAD</v>
          </cell>
          <cell r="AH19" t="str">
            <v>JULCAN</v>
          </cell>
          <cell r="AI19" t="str">
            <v>HUASO</v>
          </cell>
          <cell r="AK19">
            <v>248135</v>
          </cell>
          <cell r="AL19">
            <v>4125219</v>
          </cell>
          <cell r="AM19">
            <v>86584.33</v>
          </cell>
          <cell r="AN19">
            <v>0.62609999999999999</v>
          </cell>
        </row>
        <row r="20">
          <cell r="D20">
            <v>2123463</v>
          </cell>
          <cell r="E20" t="str">
            <v>SI</v>
          </cell>
          <cell r="F20">
            <v>642</v>
          </cell>
          <cell r="G20" t="str">
            <v>LP N° 19-2013</v>
          </cell>
          <cell r="H20" t="str">
            <v xml:space="preserve"> N° 021-2014</v>
          </cell>
          <cell r="I20" t="str">
            <v xml:space="preserve">CONSORCIO SAN ANDRES </v>
          </cell>
          <cell r="L20">
            <v>4203146.13</v>
          </cell>
          <cell r="M20">
            <v>41737</v>
          </cell>
          <cell r="N20">
            <v>300</v>
          </cell>
          <cell r="S20" t="str">
            <v>INSPECTOR</v>
          </cell>
          <cell r="Y20">
            <v>42119</v>
          </cell>
          <cell r="AC20">
            <v>840629.23</v>
          </cell>
          <cell r="AD20">
            <v>0</v>
          </cell>
          <cell r="AE20" t="str">
            <v>Ing. Jaime Portocarrero</v>
          </cell>
          <cell r="AF20" t="str">
            <v>INSTALACION DEL SERVICIO DE RIEGO DEL CANAL CERRO AZUL, DISTRITO DE SARIN - SANCHEZ CARRIÓN - LA LIBERTAD</v>
          </cell>
          <cell r="AG20" t="str">
            <v>LA LIBERTAD</v>
          </cell>
          <cell r="AH20" t="str">
            <v>SANCHEZ CARRION</v>
          </cell>
          <cell r="AI20" t="str">
            <v>SARIN</v>
          </cell>
          <cell r="AK20">
            <v>149124</v>
          </cell>
          <cell r="AL20">
            <v>4775162</v>
          </cell>
          <cell r="AM20">
            <v>268315.21000000002</v>
          </cell>
          <cell r="AN20">
            <v>0.2702</v>
          </cell>
        </row>
        <row r="21">
          <cell r="D21">
            <v>2133379</v>
          </cell>
          <cell r="E21" t="str">
            <v>SI</v>
          </cell>
          <cell r="F21">
            <v>572</v>
          </cell>
          <cell r="G21" t="str">
            <v>LP N° 19-2013</v>
          </cell>
          <cell r="H21" t="str">
            <v>N° 021-2014</v>
          </cell>
          <cell r="I21" t="str">
            <v xml:space="preserve">CONSORCIO SAN ANDRES </v>
          </cell>
          <cell r="L21">
            <v>4085920.94</v>
          </cell>
          <cell r="M21">
            <v>41737</v>
          </cell>
          <cell r="N21">
            <v>300</v>
          </cell>
          <cell r="S21" t="str">
            <v>INSPECTOR</v>
          </cell>
          <cell r="Y21">
            <v>42138</v>
          </cell>
          <cell r="AC21">
            <v>817184.19</v>
          </cell>
          <cell r="AD21">
            <v>0</v>
          </cell>
          <cell r="AE21" t="str">
            <v>Ing. Jaime Portocarrero</v>
          </cell>
          <cell r="AF21" t="str">
            <v xml:space="preserve">CONSTRUCCION DE CANAL DE IRRIGACION EL HUAYO - VILCAS, DISTRITO DE SANAGORAN - SANCHEZ CARRIÓN - LA LIBERTAD </v>
          </cell>
          <cell r="AG21" t="str">
            <v>LA LIBERTAD</v>
          </cell>
          <cell r="AH21" t="str">
            <v>SANCHEZ CARRION</v>
          </cell>
          <cell r="AI21" t="str">
            <v>SANAGORAN</v>
          </cell>
          <cell r="AK21">
            <v>174494</v>
          </cell>
          <cell r="AL21">
            <v>4807556.1900000004</v>
          </cell>
          <cell r="AM21">
            <v>689048.73</v>
          </cell>
          <cell r="AN21">
            <v>0.50119999999999998</v>
          </cell>
        </row>
        <row r="22">
          <cell r="D22">
            <v>2208594</v>
          </cell>
          <cell r="E22" t="str">
            <v>NO</v>
          </cell>
          <cell r="F22">
            <v>109</v>
          </cell>
          <cell r="G22" t="str">
            <v>LP N° 21-2013 (1)</v>
          </cell>
          <cell r="H22" t="str">
            <v>N° 019-2014</v>
          </cell>
          <cell r="I22" t="str">
            <v>CONSORCIO P y M</v>
          </cell>
          <cell r="L22">
            <v>1385968.21</v>
          </cell>
          <cell r="M22">
            <v>41732</v>
          </cell>
          <cell r="N22">
            <v>180</v>
          </cell>
          <cell r="S22" t="str">
            <v>INSPECTOR</v>
          </cell>
          <cell r="T22" t="str">
            <v>INSPECTOR DESIGNADO POR AGRORURAL</v>
          </cell>
          <cell r="Y22">
            <v>41747</v>
          </cell>
          <cell r="AA22" t="str">
            <v xml:space="preserve">SE CALCULARA EN LA LIQUIDACION </v>
          </cell>
          <cell r="AC22">
            <v>0</v>
          </cell>
          <cell r="AD22">
            <v>0</v>
          </cell>
          <cell r="AE22" t="str">
            <v>Ing. Marco Salazar</v>
          </cell>
          <cell r="AF22" t="str">
            <v>INSTALACION DEL CANAL DE RIEGO ANCAYPUAG-CASHAYOG, DISTRITO DE SAN RAFAEL - AMBO - HUANUCO</v>
          </cell>
          <cell r="AG22" t="str">
            <v>HUANUCO</v>
          </cell>
          <cell r="AH22" t="str">
            <v>AMBO</v>
          </cell>
          <cell r="AI22" t="str">
            <v>SAN RAFAEL</v>
          </cell>
          <cell r="AK22">
            <v>202472</v>
          </cell>
          <cell r="AL22">
            <v>1629968.45</v>
          </cell>
          <cell r="AM22">
            <v>27694.89</v>
          </cell>
          <cell r="AN22">
            <v>0.71650000000000003</v>
          </cell>
        </row>
        <row r="23">
          <cell r="D23">
            <v>2175925</v>
          </cell>
          <cell r="E23" t="str">
            <v>SI</v>
          </cell>
          <cell r="F23">
            <v>92</v>
          </cell>
          <cell r="G23" t="str">
            <v>LP N° 14- 2014 (2)</v>
          </cell>
          <cell r="H23" t="str">
            <v>N° 080-2014</v>
          </cell>
          <cell r="I23" t="str">
            <v>CONSORCIO BERAKAN</v>
          </cell>
          <cell r="L23">
            <v>9944979.0700000003</v>
          </cell>
          <cell r="M23">
            <v>41807</v>
          </cell>
          <cell r="N23">
            <v>360</v>
          </cell>
          <cell r="Q23" t="str">
            <v>ADP N° 24-2014</v>
          </cell>
          <cell r="R23" t="str">
            <v>N° 195-2014</v>
          </cell>
          <cell r="S23" t="str">
            <v>LUIS MIGUEL LUNA VICTORIA ALVA</v>
          </cell>
          <cell r="U23">
            <v>10424143991</v>
          </cell>
          <cell r="V23">
            <v>218700</v>
          </cell>
          <cell r="W23">
            <v>42278</v>
          </cell>
          <cell r="X23">
            <v>420</v>
          </cell>
          <cell r="Y23">
            <v>41932</v>
          </cell>
          <cell r="AC23">
            <v>0</v>
          </cell>
          <cell r="AD23">
            <v>0</v>
          </cell>
          <cell r="AE23" t="str">
            <v>Ing. Jaime Portocarrero</v>
          </cell>
          <cell r="AF23" t="str">
            <v xml:space="preserve"> INSTALACIÓN DEL SERVICIO DE AGUA DEL SISTEMA DE RIEGO TINGUISH EN LAS LOCALIDADES DE MARAYCITO Y YUMI YUMI, DISTRITO DE SARIN - SANCHEZ CARRION - LA LIBERTAD </v>
          </cell>
          <cell r="AG23" t="str">
            <v>LA LIBERTAD</v>
          </cell>
          <cell r="AH23" t="str">
            <v>SANCHEZ CARRION</v>
          </cell>
          <cell r="AI23" t="str">
            <v xml:space="preserve"> SARIN  </v>
          </cell>
          <cell r="AK23">
            <v>252546</v>
          </cell>
          <cell r="AL23">
            <v>11293076.23</v>
          </cell>
          <cell r="AM23">
            <v>2423896.2200000002</v>
          </cell>
          <cell r="AN23">
            <v>0.06</v>
          </cell>
        </row>
        <row r="24">
          <cell r="D24">
            <v>2185160</v>
          </cell>
          <cell r="E24" t="str">
            <v>NO</v>
          </cell>
          <cell r="F24">
            <v>644</v>
          </cell>
          <cell r="G24" t="str">
            <v xml:space="preserve">LP N° 16- 2014 </v>
          </cell>
          <cell r="H24" t="str">
            <v xml:space="preserve"> N° 081-2014</v>
          </cell>
          <cell r="I24" t="str">
            <v>CONSORCIO VILLA</v>
          </cell>
          <cell r="L24">
            <v>3392099.87</v>
          </cell>
          <cell r="M24">
            <v>41809</v>
          </cell>
          <cell r="N24">
            <v>300</v>
          </cell>
          <cell r="S24" t="str">
            <v>INSPECTOR</v>
          </cell>
          <cell r="T24" t="str">
            <v>INSPECTOR DESIGNADO POR AGRORURAL</v>
          </cell>
          <cell r="Y24">
            <v>41881</v>
          </cell>
          <cell r="AA24">
            <v>0</v>
          </cell>
          <cell r="AC24">
            <v>678419.96</v>
          </cell>
          <cell r="AD24">
            <v>0</v>
          </cell>
          <cell r="AE24" t="str">
            <v xml:space="preserve">Ing.Luis Sanchez </v>
          </cell>
          <cell r="AF24" t="str">
            <v xml:space="preserve">INSTALACION SISTEMA DE RIEGO TINCCOC - PACHAS - CCAHUIN DISTRIT DE QUISHUAR, DISTRITO DE HUACHOCOLPA - TAYACAJA - HUANCAVELICA </v>
          </cell>
          <cell r="AG24" t="str">
            <v>HUANCAVELICA</v>
          </cell>
          <cell r="AH24" t="str">
            <v>TAYACAJA</v>
          </cell>
          <cell r="AI24" t="str">
            <v>HUACHOCOLPA</v>
          </cell>
          <cell r="AK24">
            <v>265272</v>
          </cell>
          <cell r="AL24">
            <v>4016635.46</v>
          </cell>
          <cell r="AM24">
            <v>375066.93</v>
          </cell>
          <cell r="AN24">
            <v>0.28079999999999999</v>
          </cell>
        </row>
        <row r="25">
          <cell r="D25">
            <v>2174404</v>
          </cell>
          <cell r="E25" t="str">
            <v>SI</v>
          </cell>
          <cell r="F25">
            <v>83</v>
          </cell>
          <cell r="G25" t="str">
            <v>LP N° 06-2014</v>
          </cell>
          <cell r="H25" t="str">
            <v xml:space="preserve"> N° 084-2014</v>
          </cell>
          <cell r="I25" t="str">
            <v xml:space="preserve">CONSORCIO VILLA </v>
          </cell>
          <cell r="L25">
            <v>10138155.1</v>
          </cell>
          <cell r="M25">
            <v>41814</v>
          </cell>
          <cell r="N25">
            <v>300</v>
          </cell>
          <cell r="Q25" t="str">
            <v>CP N° 20-2014</v>
          </cell>
          <cell r="R25" t="str">
            <v>N° 218-2014</v>
          </cell>
          <cell r="S25" t="str">
            <v>CONSORCIO BAHIA</v>
          </cell>
          <cell r="U25">
            <v>10087560282</v>
          </cell>
          <cell r="V25">
            <v>401193</v>
          </cell>
          <cell r="W25">
            <v>42314</v>
          </cell>
          <cell r="X25">
            <v>360</v>
          </cell>
          <cell r="Y25">
            <v>41746</v>
          </cell>
          <cell r="AA25">
            <v>0</v>
          </cell>
          <cell r="AB25">
            <v>0</v>
          </cell>
          <cell r="AC25">
            <v>2027631.02</v>
          </cell>
          <cell r="AD25">
            <v>0</v>
          </cell>
          <cell r="AE25" t="str">
            <v>Ing. Marco Salazar</v>
          </cell>
          <cell r="AF25" t="str">
            <v>INSTALACION DE LA REPRESA PAQCHACC DEL, DISTRITO DE ANCO_ HUALLO -CHINCHEROS  -APURIMAC</v>
          </cell>
          <cell r="AG25" t="str">
            <v xml:space="preserve"> APURIMAC</v>
          </cell>
          <cell r="AH25" t="str">
            <v>CHINCHEROS</v>
          </cell>
          <cell r="AI25" t="str">
            <v>ANCO_ HUALLO</v>
          </cell>
          <cell r="AK25">
            <v>239158</v>
          </cell>
          <cell r="AL25">
            <v>11741931.039999999</v>
          </cell>
          <cell r="AM25">
            <v>58002.549999999996</v>
          </cell>
          <cell r="AN25">
            <v>6.7000000000000002E-3</v>
          </cell>
        </row>
        <row r="26">
          <cell r="D26">
            <v>2224093</v>
          </cell>
          <cell r="E26" t="str">
            <v>NO</v>
          </cell>
          <cell r="G26" t="str">
            <v>LP N° 14- 2014</v>
          </cell>
          <cell r="H26" t="str">
            <v xml:space="preserve"> N° 85-2014</v>
          </cell>
          <cell r="I26" t="str">
            <v xml:space="preserve">CONSORCIO LIBERTAD </v>
          </cell>
          <cell r="L26">
            <v>1393474.53</v>
          </cell>
          <cell r="M26">
            <v>41814</v>
          </cell>
          <cell r="N26">
            <v>180</v>
          </cell>
          <cell r="S26" t="str">
            <v>INSPECTOR</v>
          </cell>
          <cell r="T26" t="str">
            <v>INSPECTOR DESIGNADO POR AGRORURAL</v>
          </cell>
          <cell r="Y26">
            <v>41871</v>
          </cell>
          <cell r="AA26">
            <v>0</v>
          </cell>
          <cell r="AC26">
            <v>0</v>
          </cell>
          <cell r="AD26">
            <v>0</v>
          </cell>
          <cell r="AE26" t="str">
            <v xml:space="preserve">Ing.Luis Sanchez </v>
          </cell>
          <cell r="AF26" t="str">
            <v xml:space="preserve">MEJORAMIENTO DEL CANAL DE REGADIO HUARASCABRA - MOLLEPATA, TRAMO CAPTACIÓN RÍO CHINCHANGO - EL ALTO, DISTRITO DE MOLLEPATA - SANTIAGO DE CHUCO - LA LIBERTAD </v>
          </cell>
          <cell r="AG26" t="str">
            <v xml:space="preserve"> LA LIBERTAD </v>
          </cell>
          <cell r="AH26" t="str">
            <v>SANTIAGO DE CHUCO</v>
          </cell>
          <cell r="AI26" t="str">
            <v>MOLLEPATA</v>
          </cell>
          <cell r="AK26">
            <v>246527</v>
          </cell>
          <cell r="AL26">
            <v>1626104.7</v>
          </cell>
          <cell r="AM26">
            <v>0</v>
          </cell>
          <cell r="AN26">
            <v>0.1105</v>
          </cell>
        </row>
        <row r="27">
          <cell r="D27">
            <v>2208592</v>
          </cell>
          <cell r="E27" t="str">
            <v>SI</v>
          </cell>
          <cell r="G27" t="str">
            <v>LP N° 21-2014</v>
          </cell>
          <cell r="H27" t="str">
            <v>N° 98-2014</v>
          </cell>
          <cell r="I27" t="str">
            <v>CONTRATAS E INGENIERIA SOCIEDAD ANONIMA, SUCURSAL DEL PERU</v>
          </cell>
          <cell r="L27">
            <v>9319387.6400000006</v>
          </cell>
          <cell r="M27">
            <v>41822</v>
          </cell>
          <cell r="N27">
            <v>360</v>
          </cell>
          <cell r="Q27" t="str">
            <v>ADP N° 21-2014</v>
          </cell>
          <cell r="R27" t="str">
            <v>N° 164-2014</v>
          </cell>
          <cell r="S27" t="str">
            <v>LUIS MIGUEL LUNA VICTORIA ALVA</v>
          </cell>
          <cell r="U27">
            <v>10424143991</v>
          </cell>
          <cell r="V27">
            <v>331827.21000000002</v>
          </cell>
          <cell r="W27">
            <v>41892</v>
          </cell>
          <cell r="X27">
            <v>420</v>
          </cell>
          <cell r="Y27">
            <v>41906</v>
          </cell>
          <cell r="AC27">
            <v>1863878</v>
          </cell>
          <cell r="AD27">
            <v>0</v>
          </cell>
          <cell r="AE27" t="str">
            <v>Ing. Carlos Guerra</v>
          </cell>
          <cell r="AF27" t="str">
            <v xml:space="preserve"> INSTALACIÓN DEL CANAL DE IRRIGACIÓN RIOBAMBA CASABLANCA - JOCOSBAMBA, DISTRITO DE QUICHES - SIHUAS - ANCASH </v>
          </cell>
          <cell r="AG27" t="str">
            <v xml:space="preserve">ANCASH </v>
          </cell>
          <cell r="AH27" t="str">
            <v xml:space="preserve">QUICHES </v>
          </cell>
          <cell r="AI27" t="str">
            <v>SIHUAS</v>
          </cell>
          <cell r="AK27">
            <v>213624</v>
          </cell>
          <cell r="AL27">
            <v>10724006.48</v>
          </cell>
          <cell r="AM27">
            <v>0</v>
          </cell>
          <cell r="AN27">
            <v>1.8E-3</v>
          </cell>
        </row>
        <row r="28">
          <cell r="D28">
            <v>2215082</v>
          </cell>
          <cell r="E28" t="str">
            <v>SI</v>
          </cell>
          <cell r="F28">
            <v>115</v>
          </cell>
          <cell r="G28" t="str">
            <v>LP N° 24-2014</v>
          </cell>
          <cell r="H28" t="str">
            <v xml:space="preserve"> N° 122-2014</v>
          </cell>
          <cell r="I28" t="str">
            <v>CONSORCIO CHINCHEROS II</v>
          </cell>
          <cell r="K28">
            <v>1520037.6840000001</v>
          </cell>
          <cell r="L28">
            <v>5066792.28</v>
          </cell>
          <cell r="M28">
            <v>41827</v>
          </cell>
          <cell r="N28">
            <v>365</v>
          </cell>
          <cell r="Q28" t="str">
            <v xml:space="preserve">AMC N° 100-2014    </v>
          </cell>
          <cell r="R28" t="str">
            <v>N° 222-2014</v>
          </cell>
          <cell r="S28" t="str">
            <v>CONSORCIO F&amp; L</v>
          </cell>
          <cell r="U28">
            <v>10247121248</v>
          </cell>
          <cell r="V28">
            <v>238000</v>
          </cell>
          <cell r="W28">
            <v>41960</v>
          </cell>
          <cell r="X28">
            <v>425</v>
          </cell>
          <cell r="Y28">
            <v>42009</v>
          </cell>
          <cell r="AA28">
            <v>0</v>
          </cell>
          <cell r="AB28" t="str">
            <v>NO TRAMITADO</v>
          </cell>
          <cell r="AC28">
            <v>0</v>
          </cell>
          <cell r="AD28">
            <v>0</v>
          </cell>
          <cell r="AE28" t="str">
            <v>Ing. Juan Alegria B.</v>
          </cell>
          <cell r="AF28" t="str">
            <v>MEJORAMIENTO DEL SISTEMA DE RIEGO MANZANAHUAYCCO-UÑACCARCUNA, DISTRITO DE URANMARCA - CHINCHEROS - APURÍMAC</v>
          </cell>
          <cell r="AG28" t="str">
            <v xml:space="preserve"> APURIMAC</v>
          </cell>
          <cell r="AH28" t="str">
            <v>CHINCHEROS</v>
          </cell>
          <cell r="AI28" t="str">
            <v>URANMARCA</v>
          </cell>
          <cell r="AK28">
            <v>190683</v>
          </cell>
          <cell r="AL28">
            <v>5868318.75</v>
          </cell>
          <cell r="AM28">
            <v>977863.58000000007</v>
          </cell>
          <cell r="AN28">
            <v>0.19489999999999999</v>
          </cell>
        </row>
        <row r="29">
          <cell r="D29">
            <v>2187360</v>
          </cell>
          <cell r="E29" t="str">
            <v>NO</v>
          </cell>
          <cell r="F29">
            <v>105</v>
          </cell>
          <cell r="G29" t="str">
            <v>LP N° 13-2014 (2)</v>
          </cell>
          <cell r="H29" t="str">
            <v xml:space="preserve"> N° 88-2014</v>
          </cell>
          <cell r="I29" t="str">
            <v>CONSORCIO BERAKAH</v>
          </cell>
          <cell r="L29">
            <v>2395665.75</v>
          </cell>
          <cell r="M29">
            <v>41815</v>
          </cell>
          <cell r="N29">
            <v>150</v>
          </cell>
          <cell r="T29" t="str">
            <v>INSPECTOR DESIGNADO POR AGRORURAL</v>
          </cell>
          <cell r="Y29">
            <v>41886</v>
          </cell>
          <cell r="AC29">
            <v>0</v>
          </cell>
          <cell r="AD29">
            <v>0</v>
          </cell>
          <cell r="AE29" t="str">
            <v>Ing. Nelly Lunarejo</v>
          </cell>
          <cell r="AF29" t="str">
            <v xml:space="preserve">MEJORAMIENTO DEL SERVICIO DE AGUA DEL SISTEMA DE CONDUCCIÓN Y ALMACENAMIENTO DE RIEGO DE LA SECCIÓN CHAULLANI EN EL DISTRITO DE HUANUARA, PROVINCIA DE CANDARAVE - TACNA </v>
          </cell>
          <cell r="AG29" t="str">
            <v xml:space="preserve">TACNA </v>
          </cell>
          <cell r="AH29" t="str">
            <v>CANDARAVE</v>
          </cell>
          <cell r="AI29" t="str">
            <v>HUANUARA</v>
          </cell>
          <cell r="AK29">
            <v>258587</v>
          </cell>
          <cell r="AL29">
            <v>2764789.4399000001</v>
          </cell>
          <cell r="AM29">
            <v>0</v>
          </cell>
          <cell r="AN29">
            <v>0.44679999999999997</v>
          </cell>
        </row>
        <row r="30">
          <cell r="D30">
            <v>2224084</v>
          </cell>
          <cell r="E30" t="str">
            <v>NO</v>
          </cell>
          <cell r="F30">
            <v>119</v>
          </cell>
          <cell r="G30" t="str">
            <v>LP N° 13-2014 (1)</v>
          </cell>
          <cell r="H30" t="str">
            <v xml:space="preserve"> N° 86-2014</v>
          </cell>
          <cell r="I30" t="str">
            <v>CONSORCIO BERAKAH</v>
          </cell>
          <cell r="L30">
            <v>3266778.46</v>
          </cell>
          <cell r="M30">
            <v>41815</v>
          </cell>
          <cell r="N30">
            <v>180</v>
          </cell>
          <cell r="T30" t="str">
            <v>INSPECTOR DESIGNADO POR AGRORURAL</v>
          </cell>
          <cell r="Y30">
            <v>42251</v>
          </cell>
          <cell r="AC30">
            <v>0</v>
          </cell>
          <cell r="AD30">
            <v>0</v>
          </cell>
          <cell r="AE30" t="str">
            <v>Ing. Nelly Lunarejo</v>
          </cell>
          <cell r="AF30" t="str">
            <v xml:space="preserve">MEJORAMIENTO DEL CANAL DE CONDUCCIÓN Y RESERVORIO EN EL SECTOR DE RIEGO CHURICIRCA DISTRITO DE HUANUARA, PROVINCIA DE CANDARAVE - TACNA </v>
          </cell>
          <cell r="AG30" t="str">
            <v xml:space="preserve">TACNA </v>
          </cell>
          <cell r="AH30" t="str">
            <v>CANDARAVE</v>
          </cell>
          <cell r="AI30" t="str">
            <v>HUANUARA</v>
          </cell>
          <cell r="AK30">
            <v>233649</v>
          </cell>
          <cell r="AL30">
            <v>3787286.88</v>
          </cell>
          <cell r="AM30">
            <v>736835.69000000006</v>
          </cell>
          <cell r="AN30">
            <v>0.32170000000000004</v>
          </cell>
        </row>
        <row r="31">
          <cell r="D31">
            <v>2184535</v>
          </cell>
          <cell r="E31" t="str">
            <v>SI</v>
          </cell>
          <cell r="F31">
            <v>100</v>
          </cell>
          <cell r="G31" t="str">
            <v>LP N° 22-2014 (2)</v>
          </cell>
          <cell r="H31" t="str">
            <v xml:space="preserve"> N° 121-2014</v>
          </cell>
          <cell r="I31" t="str">
            <v>CONSORCIO SHANUSI</v>
          </cell>
          <cell r="L31">
            <v>5282734.57</v>
          </cell>
          <cell r="M31">
            <v>41838</v>
          </cell>
          <cell r="N31">
            <v>240</v>
          </cell>
          <cell r="Q31" t="str">
            <v>ADP N° 25-2014</v>
          </cell>
          <cell r="R31" t="str">
            <v>N° 193-2014</v>
          </cell>
          <cell r="S31" t="str">
            <v>CONSORCIO SUPERVISOR  CONCEPCION (GUTIERREZ QUISPE LUCIO PEDRO)</v>
          </cell>
          <cell r="T31" t="str">
            <v xml:space="preserve"> (GUTIERREZ QUISPE LUCIO PEDRO)</v>
          </cell>
          <cell r="U31">
            <v>10070481354</v>
          </cell>
          <cell r="V31">
            <v>261175.5</v>
          </cell>
          <cell r="W31">
            <v>41913</v>
          </cell>
          <cell r="X31">
            <v>300</v>
          </cell>
          <cell r="Y31">
            <v>41922</v>
          </cell>
          <cell r="AC31">
            <v>0</v>
          </cell>
          <cell r="AD31">
            <v>0</v>
          </cell>
          <cell r="AE31" t="str">
            <v>Ing. Nelly Lunarejo</v>
          </cell>
          <cell r="AF31" t="str">
            <v xml:space="preserve">INSTALACIÓN DE AGUA PARA RIEGO DE LOS ANEXOS DE UYO, LAUCA, ANDAMARCA, HUATA, ANTACALLA Y ANDAMAYO, DISTRITO DE ANDAMARCA - CONCEPCIÓN - JUNIN </v>
          </cell>
          <cell r="AG31" t="str">
            <v xml:space="preserve">JUNIN </v>
          </cell>
          <cell r="AH31" t="str">
            <v>CONCEPCION</v>
          </cell>
          <cell r="AI31" t="str">
            <v>ANDAMARCA</v>
          </cell>
          <cell r="AK31">
            <v>269403</v>
          </cell>
          <cell r="AL31">
            <v>6161190.3200000003</v>
          </cell>
          <cell r="AM31">
            <v>1559369.0499999998</v>
          </cell>
          <cell r="AN31">
            <v>0.53159999999999996</v>
          </cell>
        </row>
        <row r="32">
          <cell r="D32">
            <v>2188404</v>
          </cell>
          <cell r="E32" t="str">
            <v>SI</v>
          </cell>
          <cell r="F32">
            <v>106</v>
          </cell>
          <cell r="G32" t="str">
            <v>LP N° 29-2014 (2)</v>
          </cell>
          <cell r="H32" t="str">
            <v>N° 139-2014</v>
          </cell>
          <cell r="I32" t="str">
            <v xml:space="preserve">CONSORCIO HUANCAVELICA </v>
          </cell>
          <cell r="L32">
            <v>14259273.6</v>
          </cell>
          <cell r="M32">
            <v>41864</v>
          </cell>
          <cell r="N32">
            <v>240</v>
          </cell>
          <cell r="Q32" t="str">
            <v xml:space="preserve">CP N° 13-2014 </v>
          </cell>
          <cell r="R32" t="str">
            <v>N° 208-2014</v>
          </cell>
          <cell r="S32" t="str">
            <v>CONSORCIO SUPERVISOR HIDROANDINA</v>
          </cell>
          <cell r="U32">
            <v>20565806115</v>
          </cell>
          <cell r="V32">
            <v>588263.04</v>
          </cell>
          <cell r="W32">
            <v>42304</v>
          </cell>
          <cell r="X32">
            <v>300</v>
          </cell>
          <cell r="Y32">
            <v>41956</v>
          </cell>
          <cell r="AA32">
            <v>90609.74</v>
          </cell>
          <cell r="AB32" t="str">
            <v>NO TRAMITADO</v>
          </cell>
          <cell r="AC32">
            <v>2851855</v>
          </cell>
          <cell r="AD32">
            <v>0</v>
          </cell>
          <cell r="AE32" t="str">
            <v>Ing. Juan Alegria B.</v>
          </cell>
          <cell r="AF32" t="str">
            <v>INSTALACIÓN DEL SERVICIO DE AGUA DEL SISTEMA DE RIEGO RUMICHURCO, EN LAS COMUNIDADES PANTACHI SUR, CCOYLLOR, CCARHUACC, TANTACCATO, PUCACCASA Y PALTAMACHAY DEL DISTRITO YAULI DE LA PROVINCIA Y DEPARTAMENTO DE HUANCAVELICA.</v>
          </cell>
          <cell r="AG32" t="str">
            <v>HUANCAVELICA</v>
          </cell>
          <cell r="AH32" t="str">
            <v>HUANCAVELICA</v>
          </cell>
          <cell r="AI32" t="str">
            <v xml:space="preserve">YAULI </v>
          </cell>
          <cell r="AK32">
            <v>265789</v>
          </cell>
          <cell r="AL32">
            <v>16499879.550000001</v>
          </cell>
          <cell r="AM32">
            <v>3696436.6300000008</v>
          </cell>
          <cell r="AN32">
            <v>0.19650000000000001</v>
          </cell>
        </row>
        <row r="33">
          <cell r="D33">
            <v>2180630</v>
          </cell>
          <cell r="E33" t="str">
            <v>NO</v>
          </cell>
          <cell r="F33">
            <v>98</v>
          </cell>
          <cell r="G33" t="str">
            <v>LP N° 19-2014</v>
          </cell>
          <cell r="H33" t="str">
            <v>N° 144-2014</v>
          </cell>
          <cell r="I33" t="str">
            <v xml:space="preserve">CONSORCIO BERENISSE </v>
          </cell>
          <cell r="L33">
            <v>2102567.7200000002</v>
          </cell>
          <cell r="M33">
            <v>41876</v>
          </cell>
          <cell r="N33">
            <v>150</v>
          </cell>
          <cell r="T33" t="str">
            <v>INSPECTOR DESIGNADO POR AGRORURAL</v>
          </cell>
          <cell r="Y33">
            <v>41930</v>
          </cell>
          <cell r="AA33">
            <v>0</v>
          </cell>
          <cell r="AB33">
            <v>233655.35</v>
          </cell>
          <cell r="AC33">
            <v>420513.54</v>
          </cell>
          <cell r="AD33">
            <v>0</v>
          </cell>
          <cell r="AE33" t="str">
            <v>Ing. Juan Alegria B.</v>
          </cell>
          <cell r="AF33" t="str">
            <v xml:space="preserve">INSTALACIÓN DEL SERVICIO DE AGUA PARA EL SISTEMA DE RIEGO EN LAS LOCALIDADES DE ZENLA, CLICH, VUELOPAMPA, DISTRITO DE QUINJALCA - CHACHAPOYAS - AMAZONAS </v>
          </cell>
          <cell r="AG33" t="str">
            <v xml:space="preserve">AMAZONAS </v>
          </cell>
          <cell r="AH33" t="str">
            <v>CHACHAPOYAS</v>
          </cell>
          <cell r="AI33" t="str">
            <v>QUINJALCA</v>
          </cell>
          <cell r="AK33">
            <v>259163</v>
          </cell>
          <cell r="AL33">
            <v>2452995.5499999998</v>
          </cell>
          <cell r="AM33">
            <v>840943.71</v>
          </cell>
          <cell r="AN33">
            <v>0.91069999999999995</v>
          </cell>
        </row>
        <row r="34">
          <cell r="D34">
            <v>2123198</v>
          </cell>
          <cell r="E34" t="str">
            <v>NO</v>
          </cell>
          <cell r="F34">
            <v>77</v>
          </cell>
          <cell r="G34" t="str">
            <v>LP N° 23-2014</v>
          </cell>
          <cell r="H34" t="str">
            <v xml:space="preserve"> N° 148-2014</v>
          </cell>
          <cell r="I34" t="str">
            <v>CONSORCIO IRRIGACIONE</v>
          </cell>
          <cell r="L34">
            <v>3599928.15</v>
          </cell>
          <cell r="M34">
            <v>41877</v>
          </cell>
          <cell r="N34">
            <v>210</v>
          </cell>
          <cell r="T34" t="str">
            <v>INSPECTOR DESIGNADO POR AGRORURAL</v>
          </cell>
          <cell r="Y34">
            <v>41900</v>
          </cell>
          <cell r="AC34">
            <v>719986</v>
          </cell>
          <cell r="AD34">
            <v>0</v>
          </cell>
          <cell r="AE34" t="str">
            <v>Ing. Manzueto Carrera</v>
          </cell>
          <cell r="AF34" t="str">
            <v>CONSTRUCCIÓN DEL SISTEMA DE RIEGO HUACHAG-CHUMIPATA - TAPTASH EN EL DISTRITO DE LA UNION, PROVINCIA DE DOS DE MAYO - HUANUCO</v>
          </cell>
          <cell r="AG34" t="str">
            <v>HUANUCO</v>
          </cell>
          <cell r="AH34" t="str">
            <v>DOS DE MAYO</v>
          </cell>
          <cell r="AI34" t="str">
            <v>LA UNION</v>
          </cell>
          <cell r="AK34">
            <v>138836</v>
          </cell>
          <cell r="AL34">
            <v>3873528</v>
          </cell>
          <cell r="AM34">
            <v>164461.24</v>
          </cell>
          <cell r="AN34">
            <v>0.81850000000000001</v>
          </cell>
        </row>
        <row r="35">
          <cell r="D35">
            <v>2162830</v>
          </cell>
          <cell r="E35" t="str">
            <v>SI</v>
          </cell>
          <cell r="F35">
            <v>80</v>
          </cell>
          <cell r="G35" t="str">
            <v>LP N° 23-2014 (1)</v>
          </cell>
          <cell r="H35" t="str">
            <v>N° 147-2014</v>
          </cell>
          <cell r="I35" t="str">
            <v xml:space="preserve">CONSORCIO IRRIGACIONE </v>
          </cell>
          <cell r="L35">
            <v>10649935.23</v>
          </cell>
          <cell r="M35">
            <v>41877</v>
          </cell>
          <cell r="N35">
            <v>240</v>
          </cell>
          <cell r="Q35" t="str">
            <v>CP  N° 18-2014</v>
          </cell>
          <cell r="R35" t="str">
            <v>N° 212-2014</v>
          </cell>
          <cell r="S35" t="str">
            <v>CONSORCIO SUPERVISOR HIDROANDINA</v>
          </cell>
          <cell r="U35">
            <v>20565806115</v>
          </cell>
          <cell r="V35">
            <v>492570</v>
          </cell>
          <cell r="W35">
            <v>41947</v>
          </cell>
          <cell r="X35">
            <v>300</v>
          </cell>
          <cell r="Y35">
            <v>41955</v>
          </cell>
          <cell r="AC35">
            <v>2129987</v>
          </cell>
          <cell r="AD35">
            <v>0</v>
          </cell>
          <cell r="AE35" t="str">
            <v>Ing. Manzueto Carrera</v>
          </cell>
          <cell r="AF35" t="str">
            <v>MEJORAMIENTO DEL SISTEMA DE RIEGO POGRIN, DISTRITO DE JACAS GRANDE - HUAMALIES - HUANUCO</v>
          </cell>
          <cell r="AG35" t="str">
            <v>HUANUCO</v>
          </cell>
          <cell r="AH35" t="str">
            <v>HUAMALIES</v>
          </cell>
          <cell r="AI35" t="str">
            <v>JACAS GRANDE</v>
          </cell>
          <cell r="AK35">
            <v>235576</v>
          </cell>
          <cell r="AL35">
            <v>11250824.460000001</v>
          </cell>
          <cell r="AM35">
            <v>3264644.29</v>
          </cell>
          <cell r="AN35">
            <v>0.7</v>
          </cell>
        </row>
        <row r="36">
          <cell r="D36">
            <v>2161905</v>
          </cell>
          <cell r="E36" t="str">
            <v>SI</v>
          </cell>
          <cell r="F36">
            <v>79</v>
          </cell>
          <cell r="G36" t="str">
            <v>LP N° 18-2014</v>
          </cell>
          <cell r="H36" t="str">
            <v xml:space="preserve"> N° 143-2014</v>
          </cell>
          <cell r="I36" t="str">
            <v>CONSORCIO PRESAS Y CANALES</v>
          </cell>
          <cell r="L36">
            <v>23287393.199999999</v>
          </cell>
          <cell r="M36">
            <v>41871</v>
          </cell>
          <cell r="N36">
            <v>180</v>
          </cell>
          <cell r="Q36" t="str">
            <v>CP N° 11-2014</v>
          </cell>
          <cell r="R36" t="str">
            <v>N° 197-2014</v>
          </cell>
          <cell r="S36" t="str">
            <v>CONSORCIO AMBO</v>
          </cell>
          <cell r="U36">
            <v>20565826221</v>
          </cell>
          <cell r="V36">
            <v>1626769.87</v>
          </cell>
          <cell r="W36">
            <v>41925</v>
          </cell>
          <cell r="X36">
            <v>240</v>
          </cell>
          <cell r="Y36">
            <v>41925</v>
          </cell>
          <cell r="AA36" t="str">
            <v>EN LA LIQUIDACION</v>
          </cell>
          <cell r="AC36">
            <v>4657479</v>
          </cell>
          <cell r="AD36">
            <v>0</v>
          </cell>
          <cell r="AE36" t="str">
            <v>Ing. Manzueto Carrera</v>
          </cell>
          <cell r="AF36" t="str">
            <v xml:space="preserve">MEJORAMIENTO DE LOS CANALES DE IRRIGACION DE LA MARGEN DERECHA DEL DISTRITO DE TOMAY KICHWA - AMBO - HUANUCO </v>
          </cell>
          <cell r="AG36" t="str">
            <v>HUANUCO</v>
          </cell>
          <cell r="AH36" t="str">
            <v>AMBO</v>
          </cell>
          <cell r="AI36" t="str">
            <v>TOMAY KICHWA</v>
          </cell>
          <cell r="AK36">
            <v>211581</v>
          </cell>
          <cell r="AL36">
            <v>24916166.950000003</v>
          </cell>
          <cell r="AM36">
            <v>3884792.16</v>
          </cell>
          <cell r="AN36">
            <v>0.74380000000000002</v>
          </cell>
        </row>
        <row r="37">
          <cell r="D37">
            <v>2084422</v>
          </cell>
          <cell r="E37" t="str">
            <v>SI</v>
          </cell>
          <cell r="F37">
            <v>74</v>
          </cell>
          <cell r="G37" t="str">
            <v xml:space="preserve">LP N° 30- 2014  </v>
          </cell>
          <cell r="H37" t="str">
            <v xml:space="preserve"> N° 168-2014</v>
          </cell>
          <cell r="I37" t="str">
            <v>CONSORCIO ATENEA</v>
          </cell>
          <cell r="L37">
            <v>15820959.99</v>
          </cell>
          <cell r="M37">
            <v>41898</v>
          </cell>
          <cell r="N37">
            <v>240</v>
          </cell>
          <cell r="Q37" t="str">
            <v xml:space="preserve">AMC  N° 103-2014   </v>
          </cell>
          <cell r="R37" t="str">
            <v>N° 225-2014</v>
          </cell>
          <cell r="S37" t="str">
            <v>CONSORCIO SUPERVISOR PUNO</v>
          </cell>
          <cell r="U37">
            <v>20566327946</v>
          </cell>
          <cell r="V37">
            <v>675336.42</v>
          </cell>
          <cell r="W37">
            <v>41969</v>
          </cell>
          <cell r="X37">
            <v>300</v>
          </cell>
          <cell r="Y37">
            <v>41977</v>
          </cell>
          <cell r="AA37">
            <v>75094.37</v>
          </cell>
          <cell r="AB37">
            <v>480075.17</v>
          </cell>
          <cell r="AC37">
            <v>3164192</v>
          </cell>
          <cell r="AD37">
            <v>0</v>
          </cell>
          <cell r="AE37" t="str">
            <v>Ing. Marco Salazar</v>
          </cell>
          <cell r="AF37" t="str">
            <v>MEJORAMIENTO DEL SISTEMA DE RIEGO CANAL J SECTOR DE RIEGO LLALLIMAYO, PROVINCIA DE MELGAR - PUNO</v>
          </cell>
          <cell r="AG37" t="str">
            <v>PUNO</v>
          </cell>
          <cell r="AH37" t="str">
            <v>MELGAR</v>
          </cell>
          <cell r="AI37" t="str">
            <v>LLALLIMAYO</v>
          </cell>
          <cell r="AK37">
            <v>87876</v>
          </cell>
          <cell r="AL37">
            <v>18581642.890000001</v>
          </cell>
          <cell r="AM37">
            <v>6782338.620000001</v>
          </cell>
          <cell r="AN37">
            <v>0.46800000000000003</v>
          </cell>
        </row>
        <row r="38">
          <cell r="D38">
            <v>2186149</v>
          </cell>
          <cell r="E38" t="str">
            <v>SI</v>
          </cell>
          <cell r="F38">
            <v>101</v>
          </cell>
          <cell r="G38" t="str">
            <v>AMC-N° 67-2014 (2)</v>
          </cell>
          <cell r="H38" t="str">
            <v xml:space="preserve"> N° 182-2014</v>
          </cell>
          <cell r="I38" t="str">
            <v xml:space="preserve">CONSORCIO III </v>
          </cell>
          <cell r="L38">
            <v>3408440.35</v>
          </cell>
          <cell r="M38">
            <v>41905</v>
          </cell>
          <cell r="N38">
            <v>210</v>
          </cell>
          <cell r="Q38" t="str">
            <v>ADS N° 47- 2014</v>
          </cell>
          <cell r="R38" t="str">
            <v>N° 198-2014</v>
          </cell>
          <cell r="S38" t="str">
            <v>CONSORCIO LIBERTAD</v>
          </cell>
          <cell r="U38" t="str">
            <v>NO</v>
          </cell>
          <cell r="V38">
            <v>120072.15</v>
          </cell>
          <cell r="W38">
            <v>41926</v>
          </cell>
          <cell r="X38">
            <v>270</v>
          </cell>
          <cell r="Y38">
            <v>41947</v>
          </cell>
          <cell r="AC38">
            <v>0</v>
          </cell>
          <cell r="AD38">
            <v>0</v>
          </cell>
          <cell r="AE38" t="str">
            <v>Ing. Juan Alegria B.</v>
          </cell>
          <cell r="AF38" t="str">
            <v>MEJORAMIENTO DEL SISTEMA DE RIEGO EN LOS SECTORES PACOLLUNCA, CCATUNPUCRO, CAPILLANILLOC Y HORNOYOQ DEL ANEXO MARCOBAMBA, COMUNIDAD UMNAMARCA DEL, DISTRITO DE TUMAY HUARACA, ANDAHUAYLAS- APURIMAC.</v>
          </cell>
          <cell r="AG38" t="str">
            <v>APURIMAC</v>
          </cell>
          <cell r="AH38" t="str">
            <v>ANDAHUAYLAS</v>
          </cell>
          <cell r="AI38" t="str">
            <v>TUMAY HUARACA</v>
          </cell>
          <cell r="AK38">
            <v>269976</v>
          </cell>
          <cell r="AL38">
            <v>3920883.1999999997</v>
          </cell>
          <cell r="AM38">
            <v>1919039.7</v>
          </cell>
          <cell r="AN38">
            <v>0.93269999999999997</v>
          </cell>
        </row>
        <row r="39">
          <cell r="D39">
            <v>2175748</v>
          </cell>
          <cell r="E39" t="str">
            <v>NO</v>
          </cell>
          <cell r="F39">
            <v>91</v>
          </cell>
          <cell r="G39" t="str">
            <v xml:space="preserve">LP N° 27- 2014  </v>
          </cell>
          <cell r="H39" t="str">
            <v>N° 188-2014</v>
          </cell>
          <cell r="I39" t="str">
            <v>Z ANCASH</v>
          </cell>
          <cell r="L39">
            <v>3758817.24</v>
          </cell>
          <cell r="M39">
            <v>41912</v>
          </cell>
          <cell r="N39">
            <v>180</v>
          </cell>
          <cell r="T39" t="str">
            <v>INSPECTOR DESIGNADO POR AGRORURAL</v>
          </cell>
          <cell r="Y39">
            <v>41936</v>
          </cell>
          <cell r="AC39">
            <v>0</v>
          </cell>
          <cell r="AD39">
            <v>0</v>
          </cell>
          <cell r="AE39" t="str">
            <v>Ing. Carlos Guerra</v>
          </cell>
          <cell r="AF39" t="str">
            <v>MEJORAMIENTO DEL CANAL DE IRRIGACIÓN CASHAPAMPA - SHUYO - HUARIPAMPA DISTRITO DE SANTA CRUZ - HUAYLAS - ANCASH</v>
          </cell>
          <cell r="AG39" t="str">
            <v>ANCASH</v>
          </cell>
          <cell r="AH39" t="str">
            <v>HUAYLAS</v>
          </cell>
          <cell r="AI39" t="str">
            <v>SANTA CRUZ</v>
          </cell>
          <cell r="AK39">
            <v>252509</v>
          </cell>
          <cell r="AL39">
            <v>4331950.29</v>
          </cell>
          <cell r="AM39">
            <v>785686.22</v>
          </cell>
          <cell r="AN39">
            <v>0.24740000000000001</v>
          </cell>
        </row>
        <row r="40">
          <cell r="D40">
            <v>2175009</v>
          </cell>
          <cell r="E40" t="str">
            <v>SI</v>
          </cell>
          <cell r="F40">
            <v>87</v>
          </cell>
          <cell r="G40" t="str">
            <v xml:space="preserve">LP N° 26- 2014  </v>
          </cell>
          <cell r="H40" t="str">
            <v xml:space="preserve"> N° 199-2014</v>
          </cell>
          <cell r="I40" t="str">
            <v>CONSORCIO LUREN</v>
          </cell>
          <cell r="L40">
            <v>4688529.4000000004</v>
          </cell>
          <cell r="M40">
            <v>41906</v>
          </cell>
          <cell r="N40">
            <v>300</v>
          </cell>
          <cell r="Q40" t="str">
            <v xml:space="preserve">CP  N° 12-2014 (1)    </v>
          </cell>
          <cell r="R40" t="str">
            <v>N° 209-2014</v>
          </cell>
          <cell r="S40" t="str">
            <v>CONSORCIO DOLMEN</v>
          </cell>
          <cell r="U40">
            <v>20540722367</v>
          </cell>
          <cell r="V40">
            <v>342000</v>
          </cell>
          <cell r="W40">
            <v>41940</v>
          </cell>
          <cell r="Y40">
            <v>41949</v>
          </cell>
          <cell r="AC40">
            <v>0</v>
          </cell>
          <cell r="AD40">
            <v>0</v>
          </cell>
          <cell r="AE40" t="str">
            <v>Ing. Nelly Lunarejo</v>
          </cell>
          <cell r="AF40" t="str">
            <v xml:space="preserve">MEJORAMIENTO DE INFRAESTRUCTURA DEL SISTEMA DE RIEGO CHONGOS BAJO - TINYARI, DISTRITO DE CHONGOS BAJO - CHUPACA - JUNIN </v>
          </cell>
          <cell r="AG40" t="str">
            <v>JUNIN</v>
          </cell>
          <cell r="AH40" t="str">
            <v>CHUPACA</v>
          </cell>
          <cell r="AI40" t="str">
            <v>CHONGOS BAJO</v>
          </cell>
          <cell r="AK40">
            <v>249733</v>
          </cell>
          <cell r="AL40">
            <v>5590064.3399999999</v>
          </cell>
          <cell r="AM40">
            <v>641548.47</v>
          </cell>
          <cell r="AN40">
            <v>0.2</v>
          </cell>
        </row>
        <row r="41">
          <cell r="D41">
            <v>2175238</v>
          </cell>
          <cell r="E41" t="str">
            <v>SI</v>
          </cell>
          <cell r="F41">
            <v>90</v>
          </cell>
          <cell r="G41" t="str">
            <v xml:space="preserve">LP N° 26- 2014  </v>
          </cell>
          <cell r="H41" t="str">
            <v>N° 200-2014</v>
          </cell>
          <cell r="I41" t="str">
            <v>CONSORCIO LUREN</v>
          </cell>
          <cell r="L41">
            <v>1686029.77</v>
          </cell>
          <cell r="M41">
            <v>41906</v>
          </cell>
          <cell r="N41">
            <v>150</v>
          </cell>
          <cell r="Q41" t="str">
            <v xml:space="preserve">CP  N° 12-2014 (2)  </v>
          </cell>
          <cell r="R41" t="str">
            <v>N° 210-2014</v>
          </cell>
          <cell r="S41" t="str">
            <v>CONSORCIO BARRANCA</v>
          </cell>
          <cell r="U41">
            <v>20540722103</v>
          </cell>
          <cell r="V41">
            <v>45180</v>
          </cell>
          <cell r="W41">
            <v>41940</v>
          </cell>
          <cell r="Y41">
            <v>41942</v>
          </cell>
          <cell r="AC41">
            <v>0</v>
          </cell>
          <cell r="AD41">
            <v>0</v>
          </cell>
          <cell r="AE41" t="str">
            <v>Ing. Nelly Lunarejo</v>
          </cell>
          <cell r="AF41" t="str">
            <v xml:space="preserve">MEJORAMIENTO DE LA RED DE CANALES DEL COMITE DE USUARIOS DE RIEGO DEL LATERAL A-2 CHONGOS BAJO - 3 DE DICIEMBRE, DISTRITO DE CHONGOS BAJO - CHUPACA - JUNIN </v>
          </cell>
          <cell r="AG41" t="str">
            <v>JUNIN</v>
          </cell>
          <cell r="AH41" t="str">
            <v>CHUPACA</v>
          </cell>
          <cell r="AI41" t="str">
            <v>CHONGOS BAJO</v>
          </cell>
          <cell r="AK41">
            <v>251437</v>
          </cell>
          <cell r="AL41">
            <v>1923579.24</v>
          </cell>
          <cell r="AM41">
            <v>761157.81</v>
          </cell>
          <cell r="AN41">
            <v>0.98</v>
          </cell>
        </row>
        <row r="42">
          <cell r="D42">
            <v>2225883</v>
          </cell>
          <cell r="E42" t="str">
            <v>NO</v>
          </cell>
          <cell r="F42">
            <v>123</v>
          </cell>
          <cell r="G42" t="str">
            <v>AMC-N° 89-2014</v>
          </cell>
          <cell r="H42" t="str">
            <v>N° 206-2014</v>
          </cell>
          <cell r="I42" t="str">
            <v>CONSORCIO SERVIAL</v>
          </cell>
          <cell r="L42">
            <v>2119892.65</v>
          </cell>
          <cell r="M42">
            <v>41933</v>
          </cell>
          <cell r="N42">
            <v>180</v>
          </cell>
          <cell r="T42" t="str">
            <v>INSPECTOR DESIGNADO POR AGRORURAL</v>
          </cell>
          <cell r="Y42">
            <v>41960</v>
          </cell>
          <cell r="AA42">
            <v>30492.23</v>
          </cell>
          <cell r="AC42">
            <v>0</v>
          </cell>
          <cell r="AD42">
            <v>0</v>
          </cell>
          <cell r="AE42" t="str">
            <v>Ing. Carlos Guerra</v>
          </cell>
          <cell r="AF42" t="str">
            <v xml:space="preserve"> MEJORAMIENTO Y AMPLIACION DEL SERVICIO DE AGUA DEL SISTEMA DE RIEGO EN LOS SECTORES DE CHACACUCHO - CUICHA EN LA LOCALIDAD DE LUCANAS, DISTRITO DE LUCANAS - LUCANAS - AYACUCHO </v>
          </cell>
          <cell r="AG42" t="str">
            <v xml:space="preserve">AYACUCHO </v>
          </cell>
          <cell r="AH42" t="str">
            <v>LUCANAS</v>
          </cell>
          <cell r="AI42" t="str">
            <v>LUCANAS</v>
          </cell>
          <cell r="AK42">
            <v>243707</v>
          </cell>
          <cell r="AL42">
            <v>2450599</v>
          </cell>
          <cell r="AM42">
            <v>0</v>
          </cell>
          <cell r="AN42">
            <v>0.23</v>
          </cell>
        </row>
        <row r="43">
          <cell r="D43">
            <v>2180608</v>
          </cell>
          <cell r="E43" t="str">
            <v>SI</v>
          </cell>
          <cell r="F43">
            <v>96</v>
          </cell>
          <cell r="G43" t="str">
            <v>AMC-N° 89-2014 (2)</v>
          </cell>
          <cell r="H43" t="str">
            <v>N° 203-2014</v>
          </cell>
          <cell r="I43" t="str">
            <v xml:space="preserve">CONSORCIO IRRIGACIONES AYACUCHO </v>
          </cell>
          <cell r="L43">
            <v>10100330.880000001</v>
          </cell>
          <cell r="M43">
            <v>41801</v>
          </cell>
          <cell r="N43">
            <v>240</v>
          </cell>
          <cell r="Q43" t="str">
            <v xml:space="preserve">AMC  N° 102-2014  </v>
          </cell>
          <cell r="R43" t="str">
            <v>N° 221-2014</v>
          </cell>
          <cell r="S43" t="str">
            <v>CONSORCIO SUPERVISOR LUCANAS</v>
          </cell>
          <cell r="U43">
            <v>20100333571</v>
          </cell>
          <cell r="V43">
            <v>563880</v>
          </cell>
          <cell r="W43">
            <v>41957</v>
          </cell>
          <cell r="X43">
            <v>300</v>
          </cell>
          <cell r="Y43">
            <v>41961</v>
          </cell>
          <cell r="AC43">
            <v>0</v>
          </cell>
          <cell r="AD43">
            <v>0</v>
          </cell>
          <cell r="AE43" t="str">
            <v>Ing. Kathia Zarate Garcia</v>
          </cell>
          <cell r="AF43" t="str">
            <v>INSTALACIÓN DEL SERVICIO DE AGUA DEL SISTEMA DE RIEGO CULEBRA, DISTRITO DE HUAC-HUAS - LUCANAS - AYACUCHO</v>
          </cell>
          <cell r="AG43" t="str">
            <v>AYACUCHO</v>
          </cell>
          <cell r="AH43" t="str">
            <v>LUCANAS</v>
          </cell>
          <cell r="AI43" t="str">
            <v xml:space="preserve"> HUAC-HUAS</v>
          </cell>
          <cell r="AK43">
            <v>236000</v>
          </cell>
          <cell r="AL43">
            <v>11786782.119999999</v>
          </cell>
          <cell r="AM43">
            <v>622337.30999999994</v>
          </cell>
          <cell r="AN43">
            <v>8.8999999999999996E-2</v>
          </cell>
        </row>
        <row r="44">
          <cell r="D44">
            <v>2180522</v>
          </cell>
          <cell r="E44" t="str">
            <v>NO</v>
          </cell>
          <cell r="F44">
            <v>95</v>
          </cell>
          <cell r="G44" t="str">
            <v>AMC-N° 92-2014</v>
          </cell>
          <cell r="H44" t="str">
            <v xml:space="preserve"> N° 205-2014</v>
          </cell>
          <cell r="I44" t="str">
            <v xml:space="preserve">CONSTRUCTORA OBREGON RDB EIRL </v>
          </cell>
          <cell r="L44">
            <v>1916074.93</v>
          </cell>
          <cell r="M44">
            <v>41932</v>
          </cell>
          <cell r="N44">
            <v>180</v>
          </cell>
          <cell r="T44" t="str">
            <v>INSPECTOR DESIGNADO POR AGRORURAL</v>
          </cell>
          <cell r="Y44">
            <v>41964</v>
          </cell>
          <cell r="AC44">
            <v>0</v>
          </cell>
          <cell r="AD44">
            <v>0</v>
          </cell>
          <cell r="AE44" t="str">
            <v>Ing. Kathia Zarate Garcia</v>
          </cell>
          <cell r="AF44" t="str">
            <v xml:space="preserve">INSTALACION DEL CANAL DE RIEGO RANGRA - GONGAPATA - PUCAJAGA, DISTRITO DE MOLINO - PACHITEA - HUANUCO </v>
          </cell>
          <cell r="AG44" t="str">
            <v xml:space="preserve">HUANUCO </v>
          </cell>
          <cell r="AH44" t="str">
            <v>PACHITEA</v>
          </cell>
          <cell r="AI44" t="str">
            <v>MOLINO</v>
          </cell>
          <cell r="AK44">
            <v>260632</v>
          </cell>
          <cell r="AL44">
            <v>2255030.7402170002</v>
          </cell>
          <cell r="AM44">
            <v>512000.4</v>
          </cell>
          <cell r="AN44">
            <v>0.47399999999999998</v>
          </cell>
        </row>
        <row r="45">
          <cell r="D45">
            <v>2188391</v>
          </cell>
          <cell r="E45" t="str">
            <v>SI</v>
          </cell>
          <cell r="F45">
            <v>330</v>
          </cell>
          <cell r="G45" t="str">
            <v xml:space="preserve">LP N° 31 - 2014 </v>
          </cell>
          <cell r="H45" t="str">
            <v xml:space="preserve"> N° 201-2014</v>
          </cell>
          <cell r="I45" t="str">
            <v>CONSORCIO YAUYOS</v>
          </cell>
          <cell r="L45">
            <v>6440116.2199999997</v>
          </cell>
          <cell r="M45">
            <v>41928</v>
          </cell>
          <cell r="N45">
            <v>180</v>
          </cell>
          <cell r="Q45" t="str">
            <v>AMC N° 129-2014</v>
          </cell>
          <cell r="R45" t="str">
            <v>N° 247-2014</v>
          </cell>
          <cell r="S45" t="str">
            <v>CONSORCIO CONSULTING</v>
          </cell>
          <cell r="U45" t="str">
            <v>NO</v>
          </cell>
          <cell r="V45">
            <v>286706.34000000003</v>
          </cell>
          <cell r="W45">
            <v>42003</v>
          </cell>
          <cell r="X45">
            <v>240</v>
          </cell>
          <cell r="Y45">
            <v>41659</v>
          </cell>
          <cell r="AC45">
            <v>0</v>
          </cell>
          <cell r="AD45">
            <v>0</v>
          </cell>
          <cell r="AE45" t="str">
            <v>Ing. Jaime Portocarrero</v>
          </cell>
          <cell r="AF45" t="str">
            <v>CREACIÓN DE LA PRESA COCHAPATA DISTRITO DE VIÑAC, PROVINCIA DE YAUYOS - LIMA</v>
          </cell>
          <cell r="AG45" t="str">
            <v>LIMA</v>
          </cell>
          <cell r="AH45" t="str">
            <v>YAUYOS</v>
          </cell>
          <cell r="AI45" t="str">
            <v>VIÑAC</v>
          </cell>
          <cell r="AK45">
            <v>273201</v>
          </cell>
          <cell r="AL45">
            <v>7474502.3200000003</v>
          </cell>
          <cell r="AM45">
            <v>565991.55000000005</v>
          </cell>
          <cell r="AN45">
            <v>9.4700000000000006E-2</v>
          </cell>
        </row>
        <row r="46">
          <cell r="D46">
            <v>2175750</v>
          </cell>
          <cell r="E46" t="str">
            <v>NO</v>
          </cell>
          <cell r="F46">
            <v>93</v>
          </cell>
          <cell r="G46" t="str">
            <v>AMC N° 67 -2014</v>
          </cell>
          <cell r="H46" t="str">
            <v>N° 204-2014</v>
          </cell>
          <cell r="I46" t="str">
            <v>CONSORCIO ANDAHUAYLAS</v>
          </cell>
          <cell r="L46">
            <v>1407960.87</v>
          </cell>
          <cell r="M46">
            <v>41932</v>
          </cell>
          <cell r="N46">
            <v>180</v>
          </cell>
          <cell r="T46" t="str">
            <v>INSPECTOR DESIGNADO POR AGRORURAL</v>
          </cell>
          <cell r="Y46">
            <v>41963</v>
          </cell>
          <cell r="AC46">
            <v>0</v>
          </cell>
          <cell r="AD46">
            <v>0</v>
          </cell>
          <cell r="AE46" t="str">
            <v>Ing. Kathia Zarate Garcia</v>
          </cell>
          <cell r="AF46" t="str">
            <v>MEJORAMIENTO DEL CANAL DE IRRIGACION PUCARA, DISTRITO DE RANRACANCHA - CHINCHEROS - APURIMAC</v>
          </cell>
          <cell r="AG46" t="str">
            <v>APURIMAC</v>
          </cell>
          <cell r="AH46" t="str">
            <v xml:space="preserve"> CHINCHEROS</v>
          </cell>
          <cell r="AI46" t="str">
            <v>RANRACANCHA</v>
          </cell>
          <cell r="AK46">
            <v>248255</v>
          </cell>
          <cell r="AL46">
            <v>1630689.14</v>
          </cell>
          <cell r="AM46">
            <v>131154.63</v>
          </cell>
          <cell r="AN46">
            <v>0.4017</v>
          </cell>
        </row>
        <row r="47">
          <cell r="D47">
            <v>2204842</v>
          </cell>
          <cell r="E47" t="str">
            <v>NO</v>
          </cell>
          <cell r="F47">
            <v>108</v>
          </cell>
          <cell r="G47" t="str">
            <v>AMC N° 95 -2014</v>
          </cell>
          <cell r="H47" t="str">
            <v xml:space="preserve"> N° 214-2014</v>
          </cell>
          <cell r="I47" t="str">
            <v>CONSULTORA Y CONSTRUCTORA SAGESSE SAC</v>
          </cell>
          <cell r="L47">
            <v>1483325.01</v>
          </cell>
          <cell r="M47">
            <v>41948</v>
          </cell>
          <cell r="N47">
            <v>180</v>
          </cell>
          <cell r="T47" t="str">
            <v>INSPECTOR DESIGNADO POR AGRORURAL</v>
          </cell>
          <cell r="Y47">
            <v>41962</v>
          </cell>
          <cell r="AC47">
            <v>0</v>
          </cell>
          <cell r="AD47">
            <v>0</v>
          </cell>
          <cell r="AE47" t="str">
            <v>Ing. Kathia Zarate Garcia</v>
          </cell>
          <cell r="AF47" t="str">
            <v xml:space="preserve">CONSTRUCCION DEL SISTEMA DE RIEGO PAUCHI - TALA, EN LA COMUNIDAD DE HUAYANA, DISTRITO DE HUAYANA, PROVINCIA DE ANDAHUAYLAS - APURIMAC </v>
          </cell>
          <cell r="AG47" t="str">
            <v xml:space="preserve">APURIMAC </v>
          </cell>
          <cell r="AH47" t="str">
            <v>ANDAHUAYLAS</v>
          </cell>
          <cell r="AI47" t="str">
            <v xml:space="preserve"> HUAYANA</v>
          </cell>
          <cell r="AK47">
            <v>181005</v>
          </cell>
          <cell r="AL47">
            <v>1722793.6</v>
          </cell>
          <cell r="AM47">
            <v>1059549.5199999998</v>
          </cell>
          <cell r="AN47">
            <v>0.71419999999999995</v>
          </cell>
        </row>
        <row r="48">
          <cell r="D48">
            <v>2204414</v>
          </cell>
          <cell r="E48" t="str">
            <v>NO</v>
          </cell>
          <cell r="G48" t="str">
            <v>AMC N° 95 -2014</v>
          </cell>
          <cell r="H48" t="str">
            <v xml:space="preserve"> N° 213-2014</v>
          </cell>
          <cell r="I48" t="str">
            <v>SERVIAL PERU SAC</v>
          </cell>
          <cell r="L48">
            <v>1165726.68</v>
          </cell>
          <cell r="M48">
            <v>41948</v>
          </cell>
          <cell r="N48">
            <v>180</v>
          </cell>
          <cell r="T48" t="str">
            <v>INSPECTOR DESIGNADO POR AGRORURAL</v>
          </cell>
          <cell r="Y48">
            <v>41971</v>
          </cell>
          <cell r="AC48">
            <v>0</v>
          </cell>
          <cell r="AD48">
            <v>0</v>
          </cell>
          <cell r="AE48" t="str">
            <v>Ing. Kathia Zarate Garcia</v>
          </cell>
          <cell r="AF48" t="str">
            <v>AMPLIACION Y MEJORAMIENTO DEL SISTEMA DE RIEGO EN LA COMUNIDAD DE ANTASCO, DISTRITO DE URANMARCA - CHINCHEROS - APURIMAC</v>
          </cell>
          <cell r="AG48" t="str">
            <v>APURIMAC</v>
          </cell>
          <cell r="AH48" t="str">
            <v>CHINCHEROS</v>
          </cell>
          <cell r="AI48" t="str">
            <v>URANMARCA</v>
          </cell>
          <cell r="AK48">
            <v>203966</v>
          </cell>
          <cell r="AL48">
            <v>1343260.63</v>
          </cell>
          <cell r="AM48">
            <v>0</v>
          </cell>
          <cell r="AN48">
            <v>1.7999999999999999E-2</v>
          </cell>
        </row>
        <row r="49">
          <cell r="D49">
            <v>2235110</v>
          </cell>
          <cell r="E49" t="str">
            <v xml:space="preserve">si </v>
          </cell>
          <cell r="F49">
            <v>154</v>
          </cell>
          <cell r="G49" t="str">
            <v>LP N° 40-2014</v>
          </cell>
          <cell r="H49" t="str">
            <v xml:space="preserve"> N° 46-2015</v>
          </cell>
          <cell r="I49" t="str">
            <v>CONSORCIO LOS INCAS</v>
          </cell>
          <cell r="J49" t="str">
            <v>CONSORCIO LOS INCAS</v>
          </cell>
          <cell r="K49">
            <v>20600285221</v>
          </cell>
          <cell r="L49">
            <v>14443476.33</v>
          </cell>
          <cell r="M49">
            <v>42108</v>
          </cell>
          <cell r="N49">
            <v>540</v>
          </cell>
          <cell r="Q49" t="str">
            <v xml:space="preserve">CP N° 36-2014    </v>
          </cell>
          <cell r="R49" t="str">
            <v>N° 038-2015</v>
          </cell>
          <cell r="S49" t="str">
            <v>CONSTRUCTORA INMOBILIARIA J&amp;J</v>
          </cell>
          <cell r="U49">
            <v>20407845511</v>
          </cell>
          <cell r="V49">
            <v>471928.5</v>
          </cell>
          <cell r="W49">
            <v>42072</v>
          </cell>
          <cell r="X49">
            <v>600</v>
          </cell>
          <cell r="Y49">
            <v>42109</v>
          </cell>
          <cell r="AA49">
            <v>1281.3499999999999</v>
          </cell>
          <cell r="AC49">
            <v>0</v>
          </cell>
          <cell r="AD49">
            <v>0</v>
          </cell>
          <cell r="AE49" t="str">
            <v xml:space="preserve">Ing.Luis Sanchez </v>
          </cell>
          <cell r="AF49" t="str">
            <v xml:space="preserve"> INSTALACION DEL SISTEMA DE RIEGO DERIVACIÓN SANTUARIO CHAQUELLA EN LAS COMUNIDADES DE HUACROYUTA MARQUIRI, ANTACAMA Y HUARCAPATA, DISTRITO DE PALLPATA - ESPINAR - CUSCO </v>
          </cell>
          <cell r="AG49" t="str">
            <v>CUSCO</v>
          </cell>
          <cell r="AH49" t="str">
            <v>ESPINAR</v>
          </cell>
          <cell r="AI49" t="str">
            <v>PALLPATA</v>
          </cell>
          <cell r="AK49">
            <v>248477</v>
          </cell>
          <cell r="AL49">
            <v>14967841.33</v>
          </cell>
          <cell r="AM49">
            <v>9341694.1000000015</v>
          </cell>
          <cell r="AN49">
            <v>0.25319999999999998</v>
          </cell>
        </row>
        <row r="50">
          <cell r="D50">
            <v>2221245</v>
          </cell>
          <cell r="E50" t="str">
            <v>si</v>
          </cell>
          <cell r="F50">
            <v>152</v>
          </cell>
          <cell r="G50" t="str">
            <v>LP N° 42-2014</v>
          </cell>
          <cell r="H50" t="str">
            <v xml:space="preserve"> N° 45-2015</v>
          </cell>
          <cell r="I50" t="str">
            <v>CONSORCIO FRAMI</v>
          </cell>
          <cell r="L50">
            <v>4021825.31</v>
          </cell>
          <cell r="M50">
            <v>42102</v>
          </cell>
          <cell r="N50">
            <v>240</v>
          </cell>
          <cell r="Q50" t="str">
            <v xml:space="preserve">ADS N° 83-2014                     </v>
          </cell>
          <cell r="R50" t="str">
            <v>N° 33-2015</v>
          </cell>
          <cell r="S50" t="str">
            <v>KILDARE MARK ALEGRE COLLAS</v>
          </cell>
          <cell r="U50">
            <v>10407315281</v>
          </cell>
          <cell r="V50">
            <v>181411</v>
          </cell>
          <cell r="W50">
            <v>42060</v>
          </cell>
          <cell r="X50">
            <v>300</v>
          </cell>
          <cell r="Y50">
            <v>41777</v>
          </cell>
          <cell r="AC50">
            <v>0</v>
          </cell>
          <cell r="AD50">
            <v>0</v>
          </cell>
          <cell r="AE50" t="str">
            <v>Ing. Marco Salazar</v>
          </cell>
          <cell r="AF50" t="str">
            <v xml:space="preserve">INSTALACION DEL SISTEMA DE RIEGO CHIVORAGRA EN LAS LOCALIDADES DE ATASHIN - CASCA, DISTRITO DE CASCA - MARISCAL LUZURIAGA - ANCASH </v>
          </cell>
          <cell r="AG50" t="str">
            <v>ANCASH</v>
          </cell>
          <cell r="AH50" t="str">
            <v xml:space="preserve">MARISCAL LUZURIAGA </v>
          </cell>
          <cell r="AI50" t="str">
            <v>CASCA</v>
          </cell>
          <cell r="AK50">
            <v>237870</v>
          </cell>
          <cell r="AL50">
            <v>4212775.7699999996</v>
          </cell>
          <cell r="AM50">
            <v>60336.259999999995</v>
          </cell>
          <cell r="AN50">
            <v>0.12</v>
          </cell>
        </row>
        <row r="51">
          <cell r="D51">
            <v>2182208</v>
          </cell>
          <cell r="E51" t="str">
            <v>SI</v>
          </cell>
          <cell r="F51">
            <v>150</v>
          </cell>
          <cell r="G51" t="str">
            <v>LP N° 38-2014</v>
          </cell>
          <cell r="H51" t="str">
            <v>N° 30-2015</v>
          </cell>
          <cell r="I51" t="str">
            <v>CROVISA SAC</v>
          </cell>
          <cell r="K51">
            <v>20507667300</v>
          </cell>
          <cell r="L51">
            <v>7474621.2300000004</v>
          </cell>
          <cell r="M51">
            <v>42048</v>
          </cell>
          <cell r="N51">
            <v>300</v>
          </cell>
          <cell r="Q51" t="str">
            <v xml:space="preserve">AMC N° 15-2014                     </v>
          </cell>
          <cell r="R51" t="str">
            <v>N° 62-2015</v>
          </cell>
          <cell r="S51" t="str">
            <v>CONSORCIO PARAMARCA</v>
          </cell>
          <cell r="T51" t="str">
            <v>LIDER INGENIERIA Y TRASPORTES EIRL</v>
          </cell>
          <cell r="U51">
            <v>20533754211</v>
          </cell>
          <cell r="V51">
            <v>261945</v>
          </cell>
          <cell r="W51">
            <v>42144</v>
          </cell>
          <cell r="X51">
            <v>360</v>
          </cell>
          <cell r="Y51">
            <v>42164</v>
          </cell>
          <cell r="AC51">
            <v>0</v>
          </cell>
          <cell r="AD51">
            <v>0</v>
          </cell>
          <cell r="AE51" t="str">
            <v>Ing. Marco Salazar</v>
          </cell>
          <cell r="AF51" t="str">
            <v xml:space="preserve">MEJORAMIENTO DEL SERVICIO DE AGUA DEL SISTEMA DE RIEGO EN EL SECTOR PRINCIPAL - PARAMARCA, DISTRITO DE CAMILACA - CANDARAVE - TACNA </v>
          </cell>
          <cell r="AG51" t="str">
            <v>TACNA</v>
          </cell>
          <cell r="AH51" t="str">
            <v>CANDARAVE</v>
          </cell>
          <cell r="AI51" t="str">
            <v>CAMILACA</v>
          </cell>
          <cell r="AK51">
            <v>252983</v>
          </cell>
          <cell r="AL51">
            <v>8596196.2100000009</v>
          </cell>
          <cell r="AM51">
            <v>4272857.79</v>
          </cell>
          <cell r="AN51">
            <v>0.1217</v>
          </cell>
        </row>
        <row r="52">
          <cell r="D52">
            <v>2226197</v>
          </cell>
          <cell r="E52" t="str">
            <v>SI</v>
          </cell>
          <cell r="F52">
            <v>153</v>
          </cell>
          <cell r="G52" t="str">
            <v>LP N° 43-2014</v>
          </cell>
          <cell r="H52" t="str">
            <v xml:space="preserve"> N° 29-2015</v>
          </cell>
          <cell r="I52" t="str">
            <v>V&amp;V CONTRATISTAS GENERALES SRL</v>
          </cell>
          <cell r="J52" t="str">
            <v>V&amp;V CONTRATISTAS GENERALES SRL</v>
          </cell>
          <cell r="K52">
            <v>20164483895</v>
          </cell>
          <cell r="L52">
            <v>5518145.0599999996</v>
          </cell>
          <cell r="M52">
            <v>42047</v>
          </cell>
          <cell r="N52">
            <v>540</v>
          </cell>
          <cell r="Q52" t="str">
            <v>AMC N° 26.2015</v>
          </cell>
          <cell r="R52" t="str">
            <v>N° 68-2015</v>
          </cell>
          <cell r="S52" t="str">
            <v>EDGAR ALFREDO QUIÑONES GRANADOS</v>
          </cell>
          <cell r="U52">
            <v>10316638215</v>
          </cell>
          <cell r="V52">
            <v>263893.18</v>
          </cell>
          <cell r="W52">
            <v>42160</v>
          </cell>
          <cell r="X52">
            <v>600</v>
          </cell>
          <cell r="Y52">
            <v>42179</v>
          </cell>
          <cell r="AC52">
            <v>0</v>
          </cell>
          <cell r="AD52">
            <v>0</v>
          </cell>
          <cell r="AE52" t="str">
            <v xml:space="preserve">Ing.Luis Sanchez </v>
          </cell>
          <cell r="AF52" t="str">
            <v xml:space="preserve">MEJORAMIENTO Y AMPLIACIÓN DEL SISTEMA DE RIEGO K´ASILLO-PUCACANCHA DE LA COMUNIDAD PUCACANCHA DISTRITO DE KUNTURKANKI, PROVINCIA DE CANAS - CUSCO </v>
          </cell>
          <cell r="AG52" t="str">
            <v>CUSCO</v>
          </cell>
          <cell r="AH52" t="str">
            <v>CANAS</v>
          </cell>
          <cell r="AI52" t="str">
            <v>KUNTURKANKI</v>
          </cell>
          <cell r="AK52">
            <v>236285</v>
          </cell>
          <cell r="AL52">
            <v>6320501.46</v>
          </cell>
          <cell r="AM52">
            <v>3758247.89</v>
          </cell>
          <cell r="AN52">
            <v>9.2899999999999996E-2</v>
          </cell>
        </row>
        <row r="53">
          <cell r="D53">
            <v>2229546</v>
          </cell>
          <cell r="E53" t="str">
            <v>SI</v>
          </cell>
          <cell r="G53" t="str">
            <v>LP N° 6-2015</v>
          </cell>
          <cell r="H53" t="str">
            <v>N° 84-2015</v>
          </cell>
          <cell r="I53" t="str">
            <v xml:space="preserve">CONSORCIO NAZARENAS </v>
          </cell>
          <cell r="J53" t="str">
            <v>CONSORCIO NAZARENAS</v>
          </cell>
          <cell r="K53">
            <v>20600523806</v>
          </cell>
          <cell r="L53">
            <v>4936736.03</v>
          </cell>
          <cell r="M53">
            <v>42209</v>
          </cell>
          <cell r="N53">
            <v>210</v>
          </cell>
          <cell r="Q53" t="str">
            <v xml:space="preserve">AMC-101-2014  </v>
          </cell>
          <cell r="R53" t="str">
            <v xml:space="preserve"> N° 83-2015</v>
          </cell>
          <cell r="S53" t="str">
            <v xml:space="preserve">ATLAS CONSULT CONTRATISTAS GENERALES S.A </v>
          </cell>
          <cell r="U53">
            <v>20362443998</v>
          </cell>
          <cell r="V53">
            <v>70017.3</v>
          </cell>
          <cell r="W53">
            <v>42208</v>
          </cell>
          <cell r="X53">
            <v>270</v>
          </cell>
          <cell r="Y53" t="str">
            <v>POR INICIAR</v>
          </cell>
          <cell r="AC53">
            <v>0</v>
          </cell>
          <cell r="AD53">
            <v>0</v>
          </cell>
          <cell r="AE53" t="str">
            <v>Ing. Arnaldo Egoavil Peis</v>
          </cell>
          <cell r="AF53" t="str">
            <v>INSTALACION DEL SERVICIO DE AGUA DEL SISTEMA DE RIEGO AMPARANA -VILLOCO - HUCHIA - SUNAMA EN EL DISTRITO DE MOLLEPAMPA, PROVINCIA DE CASTROVIRREYNA- HUANCAVELICA</v>
          </cell>
          <cell r="AG53" t="str">
            <v>HUANCAVELICA</v>
          </cell>
          <cell r="AH53" t="str">
            <v xml:space="preserve"> CASTROVIRREYNA</v>
          </cell>
          <cell r="AI53" t="str">
            <v>MOLLEPAMPA</v>
          </cell>
          <cell r="AK53">
            <v>186134</v>
          </cell>
          <cell r="AL53">
            <v>5274377.2300000004</v>
          </cell>
          <cell r="AM53">
            <v>1240753.94</v>
          </cell>
          <cell r="AN53">
            <v>0.1</v>
          </cell>
        </row>
        <row r="54">
          <cell r="D54">
            <v>2201194</v>
          </cell>
          <cell r="E54" t="str">
            <v>SI</v>
          </cell>
          <cell r="G54" t="str">
            <v xml:space="preserve">AMC N° 34-2015 </v>
          </cell>
          <cell r="H54" t="str">
            <v>N° 98-2015</v>
          </cell>
          <cell r="I54" t="str">
            <v>ONSORCIO PALMERAS (EDILMAQ SAC RUC 20546067026-ROPRUCSA CONTRATISTAS GENERALES SA RUC 20266458089)</v>
          </cell>
          <cell r="J54" t="str">
            <v>EDILMAQ SAC</v>
          </cell>
          <cell r="K54">
            <v>20546067026</v>
          </cell>
          <cell r="L54">
            <v>1692376.92</v>
          </cell>
          <cell r="M54">
            <v>42256</v>
          </cell>
          <cell r="N54">
            <v>150</v>
          </cell>
          <cell r="Q54" t="str">
            <v>AMC N° 27-2015</v>
          </cell>
          <cell r="R54" t="str">
            <v xml:space="preserve"> N° 66-2015</v>
          </cell>
          <cell r="S54" t="str">
            <v>CONSORCIO INNOVA I Y C (PEDRO HECTOR MENDOZA RUC 10320420011-EDIGIO AMERICO LUGO RAMIREZ RUC 10423399517.</v>
          </cell>
          <cell r="T54" t="str">
            <v>EDIGIO AMERICO LUGO RAMIREZ</v>
          </cell>
          <cell r="U54">
            <v>10423399517</v>
          </cell>
          <cell r="V54">
            <v>79471.75</v>
          </cell>
          <cell r="W54">
            <v>42158</v>
          </cell>
          <cell r="X54">
            <v>210</v>
          </cell>
          <cell r="AC54">
            <v>0</v>
          </cell>
          <cell r="AD54">
            <v>0</v>
          </cell>
          <cell r="AE54" t="str">
            <v>Ing. Carlos Guerra</v>
          </cell>
          <cell r="AF54" t="str">
            <v xml:space="preserve">CONSTRUCCION DEL SISTEMA DE RIEGO DE CONDOR TINKUCC - SOCCOSPATA, DISTRITO DE TURPO - ANDAHUAYLAS - APURIMAC </v>
          </cell>
          <cell r="AG54" t="str">
            <v>APURIMAC</v>
          </cell>
          <cell r="AH54" t="str">
            <v xml:space="preserve">ANDAHUAYLAS </v>
          </cell>
          <cell r="AI54" t="str">
            <v>TURPO</v>
          </cell>
          <cell r="AK54">
            <v>273494</v>
          </cell>
          <cell r="AL54">
            <v>1960736.4</v>
          </cell>
          <cell r="AM54">
            <v>0</v>
          </cell>
          <cell r="AN54">
            <v>0.02</v>
          </cell>
        </row>
        <row r="55">
          <cell r="AF55" t="str">
            <v xml:space="preserve">MEJORAMIENTO DEL SERVICIO DE AGUA DE LOS SISTEMAS DE RIEGO SAYLLANI, SUÑAPE Y OQUEBAYA, DISTRITO DE ESTIQUE-PAMPA - TARATA - TACNA   </v>
          </cell>
          <cell r="AG55" t="str">
            <v>TACNA</v>
          </cell>
          <cell r="AH55" t="str">
            <v>TARATA</v>
          </cell>
          <cell r="AI55" t="str">
            <v>ESTIQUE PAMPA</v>
          </cell>
          <cell r="AK55">
            <v>258176</v>
          </cell>
          <cell r="AL55">
            <v>6928008.8200000003</v>
          </cell>
          <cell r="AM55">
            <v>0</v>
          </cell>
          <cell r="AN5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101"/>
  <sheetViews>
    <sheetView tabSelected="1" zoomScale="80" zoomScaleNormal="80" workbookViewId="0">
      <pane xSplit="2" ySplit="5" topLeftCell="C48" activePane="bottomRight" state="frozen"/>
      <selection activeCell="L65" sqref="L65"/>
      <selection pane="topRight" activeCell="L65" sqref="L65"/>
      <selection pane="bottomLeft" activeCell="L65" sqref="L65"/>
      <selection pane="bottomRight" activeCell="B55" sqref="B55:B56"/>
    </sheetView>
  </sheetViews>
  <sheetFormatPr baseColWidth="10" defaultRowHeight="15"/>
  <cols>
    <col min="1" max="1" width="4.7109375" customWidth="1"/>
    <col min="2" max="2" width="58.5703125" style="1" customWidth="1"/>
    <col min="3" max="3" width="13.7109375" customWidth="1"/>
    <col min="4" max="4" width="11.5703125" customWidth="1"/>
    <col min="5" max="5" width="15.28515625" hidden="1" customWidth="1"/>
    <col min="6" max="6" width="15.28515625" customWidth="1"/>
    <col min="7" max="7" width="15.28515625" hidden="1" customWidth="1"/>
    <col min="8" max="9" width="15.28515625" customWidth="1"/>
    <col min="10" max="10" width="14.85546875" customWidth="1"/>
    <col min="11" max="11" width="13.28515625" customWidth="1"/>
    <col min="12" max="13" width="15.42578125" customWidth="1"/>
    <col min="14" max="14" width="27.5703125" customWidth="1"/>
    <col min="15" max="15" width="17.140625" customWidth="1"/>
    <col min="16" max="16" width="17.7109375" customWidth="1"/>
    <col min="17" max="17" width="18.5703125" customWidth="1"/>
    <col min="18" max="18" width="14.28515625" style="2" customWidth="1"/>
    <col min="19" max="22" width="14.85546875" style="1" hidden="1" customWidth="1"/>
    <col min="23" max="23" width="16.28515625" style="1" hidden="1" customWidth="1"/>
    <col min="24" max="24" width="16.140625" style="1" hidden="1" customWidth="1"/>
    <col min="25" max="25" width="19.28515625" style="1" hidden="1" customWidth="1"/>
    <col min="26" max="26" width="14.85546875" style="1" hidden="1" customWidth="1"/>
    <col min="27" max="28" width="15.42578125" hidden="1" customWidth="1"/>
    <col min="29" max="30" width="14.7109375" hidden="1" customWidth="1"/>
    <col min="31" max="31" width="17" customWidth="1"/>
    <col min="32" max="32" width="12" customWidth="1"/>
    <col min="33" max="33" width="12" hidden="1" customWidth="1"/>
    <col min="34" max="47" width="56" hidden="1" customWidth="1"/>
  </cols>
  <sheetData>
    <row r="1" spans="1:34" s="209" customFormat="1" ht="18.75">
      <c r="B1" s="210"/>
      <c r="S1" s="210"/>
      <c r="T1" s="210"/>
      <c r="U1" s="210"/>
      <c r="V1" s="210"/>
      <c r="W1" s="210"/>
      <c r="X1" s="210"/>
      <c r="Y1" s="210"/>
      <c r="Z1" s="210"/>
    </row>
    <row r="2" spans="1:34" ht="23.25">
      <c r="A2" s="208" t="s">
        <v>186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</row>
    <row r="3" spans="1:34" ht="23.2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</row>
    <row r="4" spans="1:34" s="206" customFormat="1" ht="19.5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</row>
    <row r="5" spans="1:34" ht="86.25" customHeight="1" thickBot="1">
      <c r="A5" s="205" t="s">
        <v>185</v>
      </c>
      <c r="B5" s="204" t="s">
        <v>184</v>
      </c>
      <c r="C5" s="203" t="s">
        <v>183</v>
      </c>
      <c r="D5" s="193" t="s">
        <v>182</v>
      </c>
      <c r="E5" s="193" t="s">
        <v>181</v>
      </c>
      <c r="F5" s="193" t="s">
        <v>180</v>
      </c>
      <c r="G5" s="193"/>
      <c r="H5" s="193" t="s">
        <v>179</v>
      </c>
      <c r="I5" s="193" t="s">
        <v>178</v>
      </c>
      <c r="J5" s="202" t="s">
        <v>177</v>
      </c>
      <c r="K5" s="202" t="s">
        <v>176</v>
      </c>
      <c r="L5" s="201" t="s">
        <v>175</v>
      </c>
      <c r="M5" s="201" t="s">
        <v>174</v>
      </c>
      <c r="N5" s="200" t="s">
        <v>173</v>
      </c>
      <c r="O5" s="200" t="s">
        <v>172</v>
      </c>
      <c r="P5" s="200" t="s">
        <v>171</v>
      </c>
      <c r="Q5" s="200" t="s">
        <v>170</v>
      </c>
      <c r="R5" s="200" t="s">
        <v>169</v>
      </c>
      <c r="S5" s="199" t="s">
        <v>168</v>
      </c>
      <c r="T5" s="199" t="s">
        <v>167</v>
      </c>
      <c r="U5" s="198" t="s">
        <v>166</v>
      </c>
      <c r="V5" s="197" t="s">
        <v>165</v>
      </c>
      <c r="W5" s="196" t="s">
        <v>164</v>
      </c>
      <c r="X5" s="196" t="s">
        <v>163</v>
      </c>
      <c r="Y5" s="195" t="s">
        <v>162</v>
      </c>
      <c r="Z5" s="195" t="s">
        <v>161</v>
      </c>
      <c r="AA5" s="194" t="s">
        <v>160</v>
      </c>
      <c r="AB5" s="194" t="s">
        <v>159</v>
      </c>
      <c r="AC5" s="194" t="s">
        <v>158</v>
      </c>
      <c r="AD5" s="194" t="s">
        <v>157</v>
      </c>
      <c r="AE5" s="193" t="s">
        <v>156</v>
      </c>
      <c r="AF5" s="192" t="s">
        <v>155</v>
      </c>
      <c r="AG5" s="191"/>
      <c r="AH5" s="139"/>
    </row>
    <row r="6" spans="1:34" ht="50.25" customHeight="1">
      <c r="A6" s="190">
        <v>1</v>
      </c>
      <c r="B6" s="189" t="s">
        <v>154</v>
      </c>
      <c r="C6" s="47">
        <v>189903</v>
      </c>
      <c r="D6" s="188">
        <v>2150268</v>
      </c>
      <c r="E6" s="187">
        <v>1713537.95</v>
      </c>
      <c r="F6" s="186" t="s">
        <v>4</v>
      </c>
      <c r="G6" s="92">
        <f>+H6-I6</f>
        <v>0</v>
      </c>
      <c r="H6" s="92">
        <v>1713537.95</v>
      </c>
      <c r="I6" s="92">
        <v>1713537.95</v>
      </c>
      <c r="J6" s="185">
        <v>1618467.74</v>
      </c>
      <c r="K6" s="185">
        <v>95070.21</v>
      </c>
      <c r="L6" s="184">
        <v>1618467.74</v>
      </c>
      <c r="M6" s="184">
        <v>0</v>
      </c>
      <c r="N6" s="184"/>
      <c r="O6" s="183"/>
      <c r="P6" s="183"/>
      <c r="Q6" s="183"/>
      <c r="R6" s="182"/>
      <c r="S6" s="181">
        <v>140993.04</v>
      </c>
      <c r="T6" s="181">
        <v>0</v>
      </c>
      <c r="U6" s="181">
        <v>1477474.7</v>
      </c>
      <c r="V6" s="180">
        <v>0</v>
      </c>
      <c r="W6" s="179">
        <v>74092</v>
      </c>
      <c r="X6" s="92">
        <v>0</v>
      </c>
      <c r="Y6" s="92">
        <v>74091.199999999997</v>
      </c>
      <c r="Z6" s="92">
        <v>0</v>
      </c>
      <c r="AA6" s="178">
        <f>J6-(S6+U6+Y6)</f>
        <v>-74091.199999999953</v>
      </c>
      <c r="AB6" s="177">
        <f>K6-(T6+V6+Z6)</f>
        <v>95070.21</v>
      </c>
      <c r="AC6" s="176">
        <f>J6-(S6+U6+W6)</f>
        <v>-74092</v>
      </c>
      <c r="AD6" s="175">
        <f>K6-(T6+V6+X6)</f>
        <v>95070.21</v>
      </c>
      <c r="AE6" s="174" t="s">
        <v>59</v>
      </c>
      <c r="AF6" s="173">
        <v>1</v>
      </c>
      <c r="AG6" s="142"/>
    </row>
    <row r="7" spans="1:34" ht="70.5" customHeight="1">
      <c r="A7" s="138">
        <v>2</v>
      </c>
      <c r="B7" s="146" t="s">
        <v>153</v>
      </c>
      <c r="C7" s="30">
        <v>160368</v>
      </c>
      <c r="D7" s="93">
        <v>2142581</v>
      </c>
      <c r="E7" s="26">
        <v>1534755.06</v>
      </c>
      <c r="F7" s="29" t="s">
        <v>44</v>
      </c>
      <c r="G7" s="92">
        <f>+H7-I7</f>
        <v>-46166.770000000019</v>
      </c>
      <c r="H7" s="19">
        <v>1534755.05</v>
      </c>
      <c r="I7" s="20">
        <v>1580921.82</v>
      </c>
      <c r="J7" s="125">
        <v>1395232.05</v>
      </c>
      <c r="K7" s="125">
        <v>139523</v>
      </c>
      <c r="L7" s="171">
        <v>1255708.68</v>
      </c>
      <c r="M7" s="171">
        <v>138997</v>
      </c>
      <c r="N7" s="35" t="s">
        <v>152</v>
      </c>
      <c r="O7" s="172">
        <v>160656</v>
      </c>
      <c r="P7" s="172">
        <v>79636.3</v>
      </c>
      <c r="Q7" s="24">
        <f>+O7-P7</f>
        <v>81019.7</v>
      </c>
      <c r="R7" s="169">
        <f>+Q7/L7</f>
        <v>6.4521095768805228E-2</v>
      </c>
      <c r="S7" s="22">
        <v>0</v>
      </c>
      <c r="T7" s="22">
        <v>0</v>
      </c>
      <c r="U7" s="22">
        <v>1337347.5100000005</v>
      </c>
      <c r="V7" s="20">
        <v>115830.82</v>
      </c>
      <c r="W7" s="20">
        <v>104578</v>
      </c>
      <c r="X7" s="19">
        <v>0</v>
      </c>
      <c r="Y7" s="19">
        <v>104577.23</v>
      </c>
      <c r="Z7" s="19">
        <v>0</v>
      </c>
      <c r="AA7" s="133">
        <f>J7-(S7+U7+Y7)</f>
        <v>-46692.69000000041</v>
      </c>
      <c r="AB7" s="17">
        <f>K7-(T7+V7+Z7)</f>
        <v>23692.179999999993</v>
      </c>
      <c r="AC7" s="132">
        <f>J7-(S7+U7+W7)</f>
        <v>-46693.460000000428</v>
      </c>
      <c r="AD7" s="16">
        <f>K7-(T7+V7+X7)</f>
        <v>23692.179999999993</v>
      </c>
      <c r="AE7" s="168" t="s">
        <v>59</v>
      </c>
      <c r="AF7" s="167">
        <v>1</v>
      </c>
      <c r="AG7" s="142"/>
    </row>
    <row r="8" spans="1:34" ht="47.25" customHeight="1">
      <c r="A8" s="138">
        <v>3</v>
      </c>
      <c r="B8" s="146" t="s">
        <v>151</v>
      </c>
      <c r="C8" s="30">
        <v>216065</v>
      </c>
      <c r="D8" s="93">
        <v>2218257</v>
      </c>
      <c r="E8" s="26">
        <v>3080373.91</v>
      </c>
      <c r="F8" s="29" t="s">
        <v>44</v>
      </c>
      <c r="G8" s="92">
        <f>+H8-I8</f>
        <v>-126910.85000000009</v>
      </c>
      <c r="H8" s="19">
        <v>3080373.9</v>
      </c>
      <c r="I8" s="20">
        <v>3207284.75</v>
      </c>
      <c r="J8" s="145">
        <v>2910306.01</v>
      </c>
      <c r="K8" s="125">
        <v>170067.89</v>
      </c>
      <c r="L8" s="171">
        <v>2910306.02</v>
      </c>
      <c r="M8" s="171">
        <v>169890</v>
      </c>
      <c r="N8" s="171"/>
      <c r="O8" s="24"/>
      <c r="P8" s="170"/>
      <c r="Q8" s="24"/>
      <c r="R8" s="169"/>
      <c r="S8" s="22">
        <v>0</v>
      </c>
      <c r="T8" s="22">
        <v>0</v>
      </c>
      <c r="U8" s="22">
        <v>2848149.4600000004</v>
      </c>
      <c r="V8" s="20">
        <v>145620</v>
      </c>
      <c r="W8" s="20">
        <v>0</v>
      </c>
      <c r="X8" s="19">
        <v>0</v>
      </c>
      <c r="Y8" s="19">
        <v>0</v>
      </c>
      <c r="Z8" s="19">
        <v>0</v>
      </c>
      <c r="AA8" s="18">
        <f>J8-(S8+U8+Y8)</f>
        <v>62156.549999999348</v>
      </c>
      <c r="AB8" s="17">
        <f>K8-(T8+V8+Z8)</f>
        <v>24447.890000000014</v>
      </c>
      <c r="AC8" s="16">
        <f>J8-(S8+U8+W8)</f>
        <v>62156.549999999348</v>
      </c>
      <c r="AD8" s="16">
        <f>K8-(T8+V8+X8)</f>
        <v>24447.890000000014</v>
      </c>
      <c r="AE8" s="168" t="s">
        <v>59</v>
      </c>
      <c r="AF8" s="167">
        <v>1</v>
      </c>
      <c r="AG8" s="142"/>
    </row>
    <row r="9" spans="1:34" ht="48.75" customHeight="1">
      <c r="A9" s="138">
        <v>4</v>
      </c>
      <c r="B9" s="146" t="s">
        <v>150</v>
      </c>
      <c r="C9" s="30">
        <v>157346</v>
      </c>
      <c r="D9" s="93">
        <v>2135270</v>
      </c>
      <c r="E9" s="26">
        <v>1717732.98</v>
      </c>
      <c r="F9" s="29" t="s">
        <v>44</v>
      </c>
      <c r="G9" s="92">
        <f>+H9-I9</f>
        <v>0</v>
      </c>
      <c r="H9" s="19">
        <v>1717733.15</v>
      </c>
      <c r="I9" s="20">
        <v>1717733.15</v>
      </c>
      <c r="J9" s="145">
        <v>1621820.5599999998</v>
      </c>
      <c r="K9" s="125">
        <v>95912.59</v>
      </c>
      <c r="L9" s="26">
        <v>1621820.39</v>
      </c>
      <c r="M9" s="26">
        <v>87813</v>
      </c>
      <c r="N9" s="26"/>
      <c r="O9" s="25"/>
      <c r="P9" s="25"/>
      <c r="Q9" s="24"/>
      <c r="R9" s="23"/>
      <c r="S9" s="22">
        <v>0</v>
      </c>
      <c r="T9" s="22">
        <v>0</v>
      </c>
      <c r="U9" s="22">
        <v>1591309.36</v>
      </c>
      <c r="V9" s="20">
        <v>83620.92</v>
      </c>
      <c r="W9" s="20">
        <v>0</v>
      </c>
      <c r="X9" s="19">
        <v>0</v>
      </c>
      <c r="Y9" s="19">
        <v>0</v>
      </c>
      <c r="Z9" s="19">
        <v>0</v>
      </c>
      <c r="AA9" s="18">
        <f>J9-(S9+U9+Y9)</f>
        <v>30511.199999999721</v>
      </c>
      <c r="AB9" s="17">
        <f>K9-(T9+V9+Z9)</f>
        <v>12291.669999999998</v>
      </c>
      <c r="AC9" s="16">
        <f>J9-(S9+U9+W9)</f>
        <v>30511.199999999721</v>
      </c>
      <c r="AD9" s="16">
        <f>K9-(T9+V9+X9)</f>
        <v>12291.669999999998</v>
      </c>
      <c r="AE9" s="137" t="s">
        <v>59</v>
      </c>
      <c r="AF9" s="144">
        <v>1</v>
      </c>
      <c r="AG9" s="142"/>
    </row>
    <row r="10" spans="1:34" ht="47.25" customHeight="1">
      <c r="A10" s="138">
        <v>5</v>
      </c>
      <c r="B10" s="146" t="s">
        <v>149</v>
      </c>
      <c r="C10" s="30">
        <v>99233</v>
      </c>
      <c r="D10" s="93">
        <v>2103754</v>
      </c>
      <c r="E10" s="26">
        <v>3168599.83</v>
      </c>
      <c r="F10" s="29" t="s">
        <v>50</v>
      </c>
      <c r="G10" s="92">
        <f>+H10-I10</f>
        <v>0</v>
      </c>
      <c r="H10" s="19">
        <v>3256468.09</v>
      </c>
      <c r="I10" s="20">
        <v>3256468.09</v>
      </c>
      <c r="J10" s="145">
        <v>3168599.83</v>
      </c>
      <c r="K10" s="125">
        <v>87868.26</v>
      </c>
      <c r="L10" s="26">
        <v>2851739.85</v>
      </c>
      <c r="M10" s="26">
        <v>0</v>
      </c>
      <c r="N10" s="26"/>
      <c r="O10" s="25"/>
      <c r="P10" s="25"/>
      <c r="Q10" s="24"/>
      <c r="R10" s="23"/>
      <c r="S10" s="22">
        <v>0</v>
      </c>
      <c r="T10" s="22">
        <v>0</v>
      </c>
      <c r="U10" s="22">
        <v>2469853.2300000004</v>
      </c>
      <c r="V10" s="20">
        <v>0</v>
      </c>
      <c r="W10" s="20">
        <v>503040</v>
      </c>
      <c r="X10" s="19">
        <v>0</v>
      </c>
      <c r="Y10" s="19">
        <v>503039.79</v>
      </c>
      <c r="Z10" s="19">
        <v>0</v>
      </c>
      <c r="AA10" s="18">
        <f>J10-(S10+U10+Y10)</f>
        <v>195706.80999999959</v>
      </c>
      <c r="AB10" s="17">
        <f>K10-(T10+V10+Z10)</f>
        <v>87868.26</v>
      </c>
      <c r="AC10" s="16">
        <f>J10-(S10+U10+W10)</f>
        <v>195706.59999999963</v>
      </c>
      <c r="AD10" s="16">
        <f>K10-(T10+V10+X10)</f>
        <v>87868.26</v>
      </c>
      <c r="AE10" s="137" t="s">
        <v>59</v>
      </c>
      <c r="AF10" s="144">
        <v>1</v>
      </c>
      <c r="AG10" s="142"/>
    </row>
    <row r="11" spans="1:34" ht="49.5" customHeight="1">
      <c r="A11" s="138">
        <v>6</v>
      </c>
      <c r="B11" s="146" t="s">
        <v>148</v>
      </c>
      <c r="C11" s="30">
        <v>89303</v>
      </c>
      <c r="D11" s="93">
        <v>2075870</v>
      </c>
      <c r="E11" s="26">
        <v>1882735.23</v>
      </c>
      <c r="F11" s="29" t="s">
        <v>147</v>
      </c>
      <c r="G11" s="92">
        <f>+H11-I11</f>
        <v>0</v>
      </c>
      <c r="H11" s="19">
        <v>2025372</v>
      </c>
      <c r="I11" s="62">
        <v>2025372</v>
      </c>
      <c r="J11" s="145">
        <v>1932735.24</v>
      </c>
      <c r="K11" s="125">
        <v>92636.76</v>
      </c>
      <c r="L11" s="26">
        <v>1694461.71</v>
      </c>
      <c r="M11" s="26">
        <v>0</v>
      </c>
      <c r="N11" s="26"/>
      <c r="O11" s="25"/>
      <c r="P11" s="25"/>
      <c r="Q11" s="24"/>
      <c r="R11" s="23"/>
      <c r="S11" s="22">
        <v>0</v>
      </c>
      <c r="T11" s="22">
        <v>0</v>
      </c>
      <c r="U11" s="22">
        <v>1694461.71</v>
      </c>
      <c r="V11" s="20">
        <v>0</v>
      </c>
      <c r="W11" s="20">
        <v>49367</v>
      </c>
      <c r="X11" s="19">
        <v>0</v>
      </c>
      <c r="Y11" s="19">
        <v>49366.9</v>
      </c>
      <c r="Z11" s="19">
        <v>0</v>
      </c>
      <c r="AA11" s="18">
        <f>J11-(S11+U11+Y11)</f>
        <v>188906.63000000012</v>
      </c>
      <c r="AB11" s="17">
        <f>K11-(T11+V11+Z11)</f>
        <v>92636.76</v>
      </c>
      <c r="AC11" s="16">
        <f>J11-(S11+U11+W11)</f>
        <v>188906.53000000003</v>
      </c>
      <c r="AD11" s="16">
        <f>K11-(T11+V11+X11)</f>
        <v>92636.76</v>
      </c>
      <c r="AE11" s="137" t="s">
        <v>59</v>
      </c>
      <c r="AF11" s="144">
        <v>1</v>
      </c>
      <c r="AG11" s="142"/>
    </row>
    <row r="12" spans="1:34" ht="79.5" customHeight="1">
      <c r="A12" s="138">
        <v>7</v>
      </c>
      <c r="B12" s="146" t="s">
        <v>146</v>
      </c>
      <c r="C12" s="30">
        <v>209318</v>
      </c>
      <c r="D12" s="93">
        <v>2215068</v>
      </c>
      <c r="E12" s="26">
        <v>1182435.01</v>
      </c>
      <c r="F12" s="29" t="s">
        <v>8</v>
      </c>
      <c r="G12" s="92">
        <f>+H12-I12</f>
        <v>-24895.699999999953</v>
      </c>
      <c r="H12" s="19">
        <v>1251817.55</v>
      </c>
      <c r="I12" s="20">
        <v>1276713.25</v>
      </c>
      <c r="J12" s="145">
        <v>1182435.01</v>
      </c>
      <c r="K12" s="145">
        <v>69382.539999999994</v>
      </c>
      <c r="L12" s="26">
        <v>1182435.01</v>
      </c>
      <c r="M12" s="26">
        <v>66486</v>
      </c>
      <c r="N12" s="35" t="s">
        <v>145</v>
      </c>
      <c r="O12" s="45">
        <v>381301.78</v>
      </c>
      <c r="P12" s="25">
        <v>381301.78</v>
      </c>
      <c r="Q12" s="24">
        <f>+O12-P12</f>
        <v>0</v>
      </c>
      <c r="R12" s="23">
        <v>0</v>
      </c>
      <c r="S12" s="22">
        <v>236487</v>
      </c>
      <c r="T12" s="22">
        <v>0</v>
      </c>
      <c r="U12" s="22">
        <v>846170.47</v>
      </c>
      <c r="V12" s="20">
        <v>13297.2</v>
      </c>
      <c r="W12" s="20">
        <v>127570</v>
      </c>
      <c r="X12" s="19">
        <v>0</v>
      </c>
      <c r="Y12" s="19">
        <v>127569.73000000001</v>
      </c>
      <c r="Z12" s="19">
        <v>0</v>
      </c>
      <c r="AA12" s="133">
        <f>J12-(S12+U12+Y12)</f>
        <v>-27792.189999999944</v>
      </c>
      <c r="AB12" s="17">
        <f>K12-(T12+V12+Z12)</f>
        <v>56085.34</v>
      </c>
      <c r="AC12" s="132">
        <f>J12-(S12+U12+W12)</f>
        <v>-27792.459999999963</v>
      </c>
      <c r="AD12" s="16">
        <f>K12-(T12+V12+X12)</f>
        <v>56085.34</v>
      </c>
      <c r="AE12" s="137" t="s">
        <v>59</v>
      </c>
      <c r="AF12" s="144">
        <v>1</v>
      </c>
      <c r="AG12" s="142"/>
    </row>
    <row r="13" spans="1:34" ht="60.75" customHeight="1">
      <c r="A13" s="136">
        <v>8</v>
      </c>
      <c r="B13" s="166" t="s">
        <v>144</v>
      </c>
      <c r="C13" s="55">
        <v>202696</v>
      </c>
      <c r="D13" s="55">
        <v>2210034</v>
      </c>
      <c r="E13" s="55">
        <v>2983180.16</v>
      </c>
      <c r="F13" s="55" t="s">
        <v>16</v>
      </c>
      <c r="G13" s="92">
        <f>+H13-I13</f>
        <v>0</v>
      </c>
      <c r="H13" s="100">
        <v>2983180.37</v>
      </c>
      <c r="I13" s="100">
        <v>2983180.37</v>
      </c>
      <c r="J13" s="100">
        <v>2711982.1500000004</v>
      </c>
      <c r="K13" s="100">
        <v>271198.21999999997</v>
      </c>
      <c r="L13" s="100">
        <v>2440783.94</v>
      </c>
      <c r="M13" s="100">
        <v>225000</v>
      </c>
      <c r="N13" s="104" t="s">
        <v>143</v>
      </c>
      <c r="O13" s="25">
        <v>0</v>
      </c>
      <c r="P13" s="25">
        <v>7714.07</v>
      </c>
      <c r="Q13" s="24">
        <f>+O13-P13</f>
        <v>-7714.07</v>
      </c>
      <c r="R13" s="23">
        <f>+Q13/L13</f>
        <v>-3.1604886747984748E-3</v>
      </c>
      <c r="S13" s="99">
        <v>0</v>
      </c>
      <c r="T13" s="99">
        <v>0</v>
      </c>
      <c r="U13" s="99">
        <v>2056770.75</v>
      </c>
      <c r="V13" s="99">
        <v>79090.91</v>
      </c>
      <c r="W13" s="99">
        <v>203189</v>
      </c>
      <c r="X13" s="99">
        <v>0</v>
      </c>
      <c r="Y13" s="99">
        <v>203188.34</v>
      </c>
      <c r="Z13" s="99">
        <v>0</v>
      </c>
      <c r="AA13" s="99">
        <f>J13-(S13+U13+Y13)</f>
        <v>452023.06000000052</v>
      </c>
      <c r="AB13" s="99">
        <f>K13-(T13+V13+Z13)</f>
        <v>192107.30999999997</v>
      </c>
      <c r="AC13" s="99">
        <f>J13-(S13+U13+W13)</f>
        <v>452022.40000000037</v>
      </c>
      <c r="AD13" s="99">
        <f>K13-(T13+V13+X13)</f>
        <v>192107.30999999997</v>
      </c>
      <c r="AE13" s="99" t="s">
        <v>59</v>
      </c>
      <c r="AF13" s="143">
        <v>1</v>
      </c>
      <c r="AG13" s="142"/>
    </row>
    <row r="14" spans="1:34" ht="60" customHeight="1">
      <c r="A14" s="96"/>
      <c r="B14" s="165"/>
      <c r="C14" s="96"/>
      <c r="D14" s="96"/>
      <c r="E14" s="96"/>
      <c r="F14" s="96"/>
      <c r="G14" s="92">
        <f>+H14-I14</f>
        <v>0</v>
      </c>
      <c r="H14" s="96"/>
      <c r="I14" s="96"/>
      <c r="J14" s="96"/>
      <c r="K14" s="96"/>
      <c r="L14" s="96"/>
      <c r="M14" s="96"/>
      <c r="N14" s="104" t="s">
        <v>142</v>
      </c>
      <c r="O14" s="25">
        <v>0</v>
      </c>
      <c r="P14" s="25">
        <v>270993.68</v>
      </c>
      <c r="Q14" s="24">
        <f>+O14-P14</f>
        <v>-270993.68</v>
      </c>
      <c r="R14" s="23">
        <f>+Q14/L13</f>
        <v>-0.11102731198731175</v>
      </c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142"/>
    </row>
    <row r="15" spans="1:34" ht="64.5" customHeight="1">
      <c r="A15" s="138">
        <v>9</v>
      </c>
      <c r="B15" s="146" t="s">
        <v>141</v>
      </c>
      <c r="C15" s="30">
        <v>193500</v>
      </c>
      <c r="D15" s="93">
        <v>2163481</v>
      </c>
      <c r="E15" s="26">
        <v>1351535.01</v>
      </c>
      <c r="F15" s="29" t="s">
        <v>50</v>
      </c>
      <c r="G15" s="92">
        <f>+H15-I15</f>
        <v>0</v>
      </c>
      <c r="H15" s="19">
        <v>1351535.01</v>
      </c>
      <c r="I15" s="20">
        <v>1351535.01</v>
      </c>
      <c r="J15" s="145">
        <v>1311535.01</v>
      </c>
      <c r="K15" s="125">
        <v>40000</v>
      </c>
      <c r="L15" s="26">
        <v>1180381.5</v>
      </c>
      <c r="M15" s="26">
        <v>0</v>
      </c>
      <c r="N15" s="35" t="s">
        <v>140</v>
      </c>
      <c r="O15" s="45">
        <v>58970.95</v>
      </c>
      <c r="P15" s="25">
        <v>14328.3</v>
      </c>
      <c r="Q15" s="24">
        <f>+O15-P15</f>
        <v>44642.649999999994</v>
      </c>
      <c r="R15" s="23">
        <v>3.78E-2</v>
      </c>
      <c r="S15" s="22">
        <v>0</v>
      </c>
      <c r="T15" s="22">
        <v>0</v>
      </c>
      <c r="U15" s="22">
        <v>1005993.46</v>
      </c>
      <c r="V15" s="20">
        <v>0</v>
      </c>
      <c r="W15" s="20">
        <v>276306</v>
      </c>
      <c r="X15" s="19">
        <v>0</v>
      </c>
      <c r="Y15" s="19">
        <v>276305.93</v>
      </c>
      <c r="Z15" s="19">
        <v>0</v>
      </c>
      <c r="AA15" s="18">
        <f>J15-(S15+U15+Y15)</f>
        <v>29235.620000000112</v>
      </c>
      <c r="AB15" s="17">
        <f>K15-(T15+V15+Z15)</f>
        <v>40000</v>
      </c>
      <c r="AC15" s="16">
        <f>J15-(S15+U15+W15)</f>
        <v>29235.550000000047</v>
      </c>
      <c r="AD15" s="16">
        <f>K15-(T15+V15+X15)</f>
        <v>40000</v>
      </c>
      <c r="AE15" s="137" t="s">
        <v>59</v>
      </c>
      <c r="AF15" s="144">
        <v>1</v>
      </c>
      <c r="AG15" s="142"/>
    </row>
    <row r="16" spans="1:34" ht="69.75" customHeight="1">
      <c r="A16" s="138">
        <v>10</v>
      </c>
      <c r="B16" s="146" t="s">
        <v>139</v>
      </c>
      <c r="C16" s="30">
        <v>250839</v>
      </c>
      <c r="D16" s="93">
        <v>2174825</v>
      </c>
      <c r="E16" s="26">
        <v>1733009.76</v>
      </c>
      <c r="F16" s="29" t="s">
        <v>2</v>
      </c>
      <c r="G16" s="92">
        <f>+H16-I16</f>
        <v>0</v>
      </c>
      <c r="H16" s="19">
        <v>1733009.76</v>
      </c>
      <c r="I16" s="28">
        <v>1733009.76</v>
      </c>
      <c r="J16" s="145">
        <v>1682533.75</v>
      </c>
      <c r="K16" s="125">
        <v>50476.01</v>
      </c>
      <c r="L16" s="26">
        <v>1598300</v>
      </c>
      <c r="M16" s="26">
        <v>0</v>
      </c>
      <c r="N16" s="35" t="s">
        <v>138</v>
      </c>
      <c r="O16" s="45">
        <v>245241.71</v>
      </c>
      <c r="P16" s="25">
        <v>245241.71</v>
      </c>
      <c r="Q16" s="24">
        <f>+O16-P16</f>
        <v>0</v>
      </c>
      <c r="R16" s="23">
        <v>0</v>
      </c>
      <c r="S16" s="22">
        <v>0</v>
      </c>
      <c r="T16" s="22">
        <v>0</v>
      </c>
      <c r="U16" s="22">
        <v>1597824.1099999996</v>
      </c>
      <c r="V16" s="20">
        <v>0</v>
      </c>
      <c r="W16" s="20">
        <v>38091</v>
      </c>
      <c r="X16" s="19">
        <v>0</v>
      </c>
      <c r="Y16" s="19">
        <v>38090.839999999997</v>
      </c>
      <c r="Z16" s="19">
        <v>0</v>
      </c>
      <c r="AA16" s="18">
        <f>J16-(S16+U16+Y16)</f>
        <v>46618.800000000279</v>
      </c>
      <c r="AB16" s="17">
        <f>K16-(T16+V16+Z16)</f>
        <v>50476.01</v>
      </c>
      <c r="AC16" s="16">
        <f>J16-(S16+U16+W16)</f>
        <v>46618.640000000363</v>
      </c>
      <c r="AD16" s="16">
        <f>K16-(T16+V16+X16)</f>
        <v>50476.01</v>
      </c>
      <c r="AE16" s="137" t="s">
        <v>59</v>
      </c>
      <c r="AF16" s="144">
        <v>1</v>
      </c>
      <c r="AG16" s="142"/>
    </row>
    <row r="17" spans="1:33" ht="31.5" customHeight="1">
      <c r="A17" s="138">
        <v>11</v>
      </c>
      <c r="B17" s="164" t="s">
        <v>137</v>
      </c>
      <c r="C17" s="30">
        <v>201792</v>
      </c>
      <c r="D17" s="93">
        <v>2215044</v>
      </c>
      <c r="E17" s="26">
        <v>1622392.59</v>
      </c>
      <c r="F17" s="29" t="s">
        <v>44</v>
      </c>
      <c r="G17" s="92">
        <f>+H17-I17</f>
        <v>0</v>
      </c>
      <c r="H17" s="19">
        <v>1622392.59</v>
      </c>
      <c r="I17" s="20">
        <v>1622392.59</v>
      </c>
      <c r="J17" s="145">
        <v>1566862.1900000002</v>
      </c>
      <c r="K17" s="125">
        <v>55530.400000000001</v>
      </c>
      <c r="L17" s="26">
        <v>1410175.98</v>
      </c>
      <c r="M17" s="26">
        <v>0</v>
      </c>
      <c r="N17" s="26"/>
      <c r="O17" s="25"/>
      <c r="P17" s="25"/>
      <c r="Q17" s="24"/>
      <c r="R17" s="23"/>
      <c r="S17" s="22">
        <v>0</v>
      </c>
      <c r="T17" s="22">
        <v>0</v>
      </c>
      <c r="U17" s="22">
        <v>1177959.26</v>
      </c>
      <c r="V17" s="20">
        <v>0</v>
      </c>
      <c r="W17" s="20">
        <v>278744</v>
      </c>
      <c r="X17" s="19">
        <v>0</v>
      </c>
      <c r="Y17" s="19">
        <v>278743.83</v>
      </c>
      <c r="Z17" s="19">
        <v>0</v>
      </c>
      <c r="AA17" s="18">
        <f>J17-(S17+U17+Y17)</f>
        <v>110159.10000000009</v>
      </c>
      <c r="AB17" s="17">
        <f>K17-(T17+V17+Z17)</f>
        <v>55530.400000000001</v>
      </c>
      <c r="AC17" s="16">
        <f>J17-(S17+U17+W17)</f>
        <v>110158.93000000017</v>
      </c>
      <c r="AD17" s="16">
        <f>K17-(T17+V17+X17)</f>
        <v>55530.400000000001</v>
      </c>
      <c r="AE17" s="137" t="s">
        <v>59</v>
      </c>
      <c r="AF17" s="144">
        <v>1</v>
      </c>
      <c r="AG17" s="142"/>
    </row>
    <row r="18" spans="1:33" ht="48.75" customHeight="1">
      <c r="A18" s="138">
        <v>12</v>
      </c>
      <c r="B18" s="146" t="s">
        <v>136</v>
      </c>
      <c r="C18" s="30">
        <v>218156</v>
      </c>
      <c r="D18" s="93">
        <v>2220720</v>
      </c>
      <c r="E18" s="26">
        <v>2509480.0099999998</v>
      </c>
      <c r="F18" s="29" t="s">
        <v>44</v>
      </c>
      <c r="G18" s="92">
        <f>+H18-I18</f>
        <v>60256.870000000112</v>
      </c>
      <c r="H18" s="19">
        <v>2509480</v>
      </c>
      <c r="I18" s="20">
        <v>2449223.13</v>
      </c>
      <c r="J18" s="145">
        <v>2464480</v>
      </c>
      <c r="K18" s="125">
        <v>45000</v>
      </c>
      <c r="L18" s="26">
        <v>2341256</v>
      </c>
      <c r="M18" s="26">
        <v>0</v>
      </c>
      <c r="N18" s="26"/>
      <c r="O18" s="25"/>
      <c r="P18" s="25"/>
      <c r="Q18" s="24"/>
      <c r="R18" s="23"/>
      <c r="S18" s="22">
        <v>0</v>
      </c>
      <c r="T18" s="22">
        <v>0</v>
      </c>
      <c r="U18" s="22">
        <v>1554376.13</v>
      </c>
      <c r="V18" s="20">
        <v>0</v>
      </c>
      <c r="W18" s="20">
        <v>894848</v>
      </c>
      <c r="X18" s="19">
        <v>0</v>
      </c>
      <c r="Y18" s="19">
        <v>894846.99</v>
      </c>
      <c r="Z18" s="19">
        <v>0</v>
      </c>
      <c r="AA18" s="18">
        <f>J18-(S18+U18+Y18)</f>
        <v>15256.879999999888</v>
      </c>
      <c r="AB18" s="17">
        <f>K18-(T18+V18+Z18)</f>
        <v>45000</v>
      </c>
      <c r="AC18" s="16">
        <f>J18-(S18+U18+W18)</f>
        <v>15255.870000000112</v>
      </c>
      <c r="AD18" s="16">
        <f>K18-(T18+V18+X18)</f>
        <v>45000</v>
      </c>
      <c r="AE18" s="137" t="s">
        <v>59</v>
      </c>
      <c r="AF18" s="144">
        <v>1</v>
      </c>
      <c r="AG18" s="142"/>
    </row>
    <row r="19" spans="1:33" ht="43.5" customHeight="1">
      <c r="A19" s="138">
        <v>13</v>
      </c>
      <c r="B19" s="146" t="s">
        <v>135</v>
      </c>
      <c r="C19" s="30">
        <v>224674</v>
      </c>
      <c r="D19" s="93">
        <v>2180612</v>
      </c>
      <c r="E19" s="26">
        <v>2228157</v>
      </c>
      <c r="F19" s="29" t="s">
        <v>22</v>
      </c>
      <c r="G19" s="92">
        <f>+H19-I19</f>
        <v>-10000</v>
      </c>
      <c r="H19" s="19">
        <v>2358382.42</v>
      </c>
      <c r="I19" s="20">
        <v>2368382.42</v>
      </c>
      <c r="J19" s="145">
        <v>2228157</v>
      </c>
      <c r="K19" s="125">
        <v>130225.42</v>
      </c>
      <c r="L19" s="26">
        <v>2005341.31</v>
      </c>
      <c r="M19" s="26">
        <v>0</v>
      </c>
      <c r="N19" s="104" t="s">
        <v>134</v>
      </c>
      <c r="O19" s="25">
        <v>0</v>
      </c>
      <c r="P19" s="25">
        <v>157972.62</v>
      </c>
      <c r="Q19" s="24">
        <f>+O19-P19</f>
        <v>-157972.62</v>
      </c>
      <c r="R19" s="23">
        <v>-7.8799999999999995E-2</v>
      </c>
      <c r="S19" s="22">
        <v>0</v>
      </c>
      <c r="T19" s="22">
        <v>0</v>
      </c>
      <c r="U19" s="22">
        <v>1598491.5800000005</v>
      </c>
      <c r="V19" s="20">
        <v>0</v>
      </c>
      <c r="W19" s="20">
        <v>248876</v>
      </c>
      <c r="X19" s="19">
        <v>0</v>
      </c>
      <c r="Y19" s="19">
        <v>248875.8</v>
      </c>
      <c r="Z19" s="19">
        <v>0</v>
      </c>
      <c r="AA19" s="18">
        <f>J19-(S19+U19+Y19)</f>
        <v>380789.61999999941</v>
      </c>
      <c r="AB19" s="17">
        <f>K19-(T19+V19+Z19)</f>
        <v>130225.42</v>
      </c>
      <c r="AC19" s="16">
        <f>J19-(S19+U19+W19)</f>
        <v>380789.41999999946</v>
      </c>
      <c r="AD19" s="16">
        <f>K19-(T19+V19+X19)</f>
        <v>130225.42</v>
      </c>
      <c r="AE19" s="137" t="s">
        <v>59</v>
      </c>
      <c r="AF19" s="144">
        <v>1</v>
      </c>
      <c r="AG19" s="142"/>
    </row>
    <row r="20" spans="1:33" ht="58.5" customHeight="1">
      <c r="A20" s="136">
        <v>14</v>
      </c>
      <c r="B20" s="101" t="s">
        <v>133</v>
      </c>
      <c r="C20" s="55">
        <v>215701</v>
      </c>
      <c r="D20" s="55">
        <v>2224171</v>
      </c>
      <c r="E20" s="55">
        <v>4497564.33</v>
      </c>
      <c r="F20" s="55" t="s">
        <v>2</v>
      </c>
      <c r="G20" s="92">
        <f>+H20-I20</f>
        <v>9.999999962747097E-2</v>
      </c>
      <c r="H20" s="100">
        <v>4497564.33</v>
      </c>
      <c r="I20" s="100">
        <v>4497564.2300000004</v>
      </c>
      <c r="J20" s="100">
        <v>4164411.33</v>
      </c>
      <c r="K20" s="100">
        <v>333153</v>
      </c>
      <c r="L20" s="100">
        <v>4154411.33</v>
      </c>
      <c r="M20" s="100">
        <v>299837.7</v>
      </c>
      <c r="N20" s="35" t="s">
        <v>132</v>
      </c>
      <c r="O20" s="45">
        <v>91930.53</v>
      </c>
      <c r="P20" s="25">
        <v>121931.24</v>
      </c>
      <c r="Q20" s="24">
        <f>+O20-P20</f>
        <v>-30000.710000000006</v>
      </c>
      <c r="R20" s="23">
        <v>-7.1999999999999998E-3</v>
      </c>
      <c r="S20" s="22">
        <v>831882</v>
      </c>
      <c r="T20" s="22">
        <v>0</v>
      </c>
      <c r="U20" s="22">
        <v>3106689.5900000008</v>
      </c>
      <c r="V20" s="20">
        <v>0</v>
      </c>
      <c r="W20" s="20">
        <v>162081</v>
      </c>
      <c r="X20" s="19">
        <v>180292</v>
      </c>
      <c r="Y20" s="19">
        <v>162080.04999999999</v>
      </c>
      <c r="Z20" s="19">
        <v>149918.85</v>
      </c>
      <c r="AA20" s="18">
        <f>J20-(S20+U20+Y20)</f>
        <v>63759.689999999478</v>
      </c>
      <c r="AB20" s="17">
        <f>K20-(T20+V20+Z20)</f>
        <v>183234.15</v>
      </c>
      <c r="AC20" s="16">
        <f>J20-(S20+U20+W20)</f>
        <v>63758.739999999292</v>
      </c>
      <c r="AD20" s="16">
        <f>K20-(T20+V20+X20)</f>
        <v>152861</v>
      </c>
      <c r="AE20" s="137" t="s">
        <v>59</v>
      </c>
      <c r="AF20" s="144">
        <v>1</v>
      </c>
      <c r="AG20" s="142"/>
    </row>
    <row r="21" spans="1:33" ht="58.5" customHeight="1">
      <c r="A21" s="96"/>
      <c r="B21" s="98"/>
      <c r="C21" s="96"/>
      <c r="D21" s="96"/>
      <c r="E21" s="96"/>
      <c r="F21" s="96"/>
      <c r="G21" s="92">
        <f>+H21-I21</f>
        <v>0</v>
      </c>
      <c r="H21" s="96"/>
      <c r="I21" s="96"/>
      <c r="J21" s="96"/>
      <c r="K21" s="96"/>
      <c r="L21" s="96"/>
      <c r="M21" s="96"/>
      <c r="N21" s="35" t="s">
        <v>131</v>
      </c>
      <c r="O21" s="45">
        <v>0</v>
      </c>
      <c r="P21" s="25">
        <v>8843.94</v>
      </c>
      <c r="Q21" s="24">
        <f>+O21-P21</f>
        <v>-8843.94</v>
      </c>
      <c r="R21" s="23">
        <f>+Q21/L20</f>
        <v>-2.1288070192125152E-3</v>
      </c>
      <c r="S21" s="22"/>
      <c r="T21" s="22"/>
      <c r="U21" s="22"/>
      <c r="V21" s="20"/>
      <c r="W21" s="20"/>
      <c r="X21" s="19"/>
      <c r="Y21" s="19"/>
      <c r="Z21" s="19"/>
      <c r="AA21" s="18"/>
      <c r="AB21" s="17"/>
      <c r="AC21" s="16"/>
      <c r="AD21" s="16"/>
      <c r="AE21" s="137"/>
      <c r="AF21" s="144"/>
      <c r="AG21" s="142"/>
    </row>
    <row r="22" spans="1:33" ht="31.5" customHeight="1">
      <c r="A22" s="138">
        <v>15</v>
      </c>
      <c r="B22" s="146" t="s">
        <v>130</v>
      </c>
      <c r="C22" s="30">
        <v>241824</v>
      </c>
      <c r="D22" s="30">
        <v>2219020</v>
      </c>
      <c r="E22" s="26">
        <v>4205737.62</v>
      </c>
      <c r="F22" s="29" t="s">
        <v>2</v>
      </c>
      <c r="G22" s="92">
        <f>+H22-I22</f>
        <v>0</v>
      </c>
      <c r="H22" s="19">
        <v>4500139.25</v>
      </c>
      <c r="I22" s="28">
        <v>4500139.25</v>
      </c>
      <c r="J22" s="145">
        <v>4205737.62</v>
      </c>
      <c r="K22" s="125">
        <v>294401.63</v>
      </c>
      <c r="L22" s="26">
        <v>3785163.86</v>
      </c>
      <c r="M22" s="26">
        <v>209955</v>
      </c>
      <c r="N22" s="26"/>
      <c r="O22" s="25"/>
      <c r="P22" s="25"/>
      <c r="Q22" s="24"/>
      <c r="R22" s="23"/>
      <c r="S22" s="22">
        <v>0</v>
      </c>
      <c r="T22" s="22">
        <v>0</v>
      </c>
      <c r="U22" s="22">
        <v>3372432.1699999995</v>
      </c>
      <c r="V22" s="20">
        <v>0</v>
      </c>
      <c r="W22" s="20">
        <v>538932</v>
      </c>
      <c r="X22" s="19">
        <v>133299</v>
      </c>
      <c r="Y22" s="19">
        <v>538931.29</v>
      </c>
      <c r="Z22" s="19">
        <v>133298.22</v>
      </c>
      <c r="AA22" s="18">
        <f>J22-(S22+U22+Y22)</f>
        <v>294374.16000000061</v>
      </c>
      <c r="AB22" s="17">
        <f>K22-(T22+V22+Z22)</f>
        <v>161103.41</v>
      </c>
      <c r="AC22" s="16">
        <f>J22-(S22+U22+W22)</f>
        <v>294373.45000000065</v>
      </c>
      <c r="AD22" s="16">
        <f>K22-(T22+V22+X22)</f>
        <v>161102.63</v>
      </c>
      <c r="AE22" s="137" t="s">
        <v>59</v>
      </c>
      <c r="AF22" s="144">
        <v>1</v>
      </c>
      <c r="AG22" s="142"/>
    </row>
    <row r="23" spans="1:33" ht="31.5" customHeight="1">
      <c r="A23" s="138">
        <v>16</v>
      </c>
      <c r="B23" s="146" t="s">
        <v>129</v>
      </c>
      <c r="C23" s="30">
        <v>249161</v>
      </c>
      <c r="D23" s="30">
        <v>2187359</v>
      </c>
      <c r="E23" s="26">
        <v>1938817.01</v>
      </c>
      <c r="F23" s="33" t="s">
        <v>4</v>
      </c>
      <c r="G23" s="92">
        <f>+H23-I23</f>
        <v>0</v>
      </c>
      <c r="H23" s="19">
        <v>2055146.03</v>
      </c>
      <c r="I23" s="19">
        <v>2055146.03</v>
      </c>
      <c r="J23" s="145">
        <v>1938817.01</v>
      </c>
      <c r="K23" s="125">
        <v>116329.02</v>
      </c>
      <c r="L23" s="26">
        <v>1744935.31</v>
      </c>
      <c r="M23" s="26">
        <v>0</v>
      </c>
      <c r="N23" s="26"/>
      <c r="O23" s="25"/>
      <c r="P23" s="25"/>
      <c r="Q23" s="24"/>
      <c r="R23" s="23"/>
      <c r="S23" s="22">
        <v>0</v>
      </c>
      <c r="T23" s="22">
        <v>0</v>
      </c>
      <c r="U23" s="22">
        <v>1179901.69</v>
      </c>
      <c r="V23" s="20">
        <v>0</v>
      </c>
      <c r="W23" s="20">
        <v>610815</v>
      </c>
      <c r="X23" s="19">
        <v>0</v>
      </c>
      <c r="Y23" s="19">
        <v>610813.4</v>
      </c>
      <c r="Z23" s="19">
        <v>0</v>
      </c>
      <c r="AA23" s="18">
        <f>J23-(S23+U23+Y23)</f>
        <v>148101.92000000016</v>
      </c>
      <c r="AB23" s="17">
        <f>K23-(T23+V23+Z23)</f>
        <v>116329.02</v>
      </c>
      <c r="AC23" s="16">
        <f>J23-(S23+U23+W23)</f>
        <v>148100.32000000007</v>
      </c>
      <c r="AD23" s="16">
        <f>K23-(T23+V23+X23)</f>
        <v>116329.02</v>
      </c>
      <c r="AE23" s="137" t="s">
        <v>59</v>
      </c>
      <c r="AF23" s="144">
        <v>1</v>
      </c>
      <c r="AG23" s="142"/>
    </row>
    <row r="24" spans="1:33" ht="31.5" customHeight="1">
      <c r="A24" s="138">
        <v>17</v>
      </c>
      <c r="B24" s="146" t="s">
        <v>128</v>
      </c>
      <c r="C24" s="30">
        <v>207128</v>
      </c>
      <c r="D24" s="30">
        <v>2215556</v>
      </c>
      <c r="E24" s="26">
        <v>1385580.11</v>
      </c>
      <c r="F24" s="29" t="s">
        <v>22</v>
      </c>
      <c r="G24" s="92">
        <f>+H24-I24</f>
        <v>134440.27000000002</v>
      </c>
      <c r="H24" s="19">
        <v>1385580.11</v>
      </c>
      <c r="I24" s="20">
        <v>1251139.8400000001</v>
      </c>
      <c r="J24" s="145">
        <v>1319600.1000000001</v>
      </c>
      <c r="K24" s="125">
        <v>65980.009999999995</v>
      </c>
      <c r="L24" s="26">
        <v>1187640</v>
      </c>
      <c r="M24" s="26">
        <v>0</v>
      </c>
      <c r="N24" s="26"/>
      <c r="O24" s="25"/>
      <c r="P24" s="25"/>
      <c r="Q24" s="24"/>
      <c r="R24" s="23"/>
      <c r="S24" s="22">
        <v>0</v>
      </c>
      <c r="T24" s="22">
        <v>0</v>
      </c>
      <c r="U24" s="22">
        <v>949692.56</v>
      </c>
      <c r="V24" s="20">
        <v>0</v>
      </c>
      <c r="W24" s="20">
        <v>294948</v>
      </c>
      <c r="X24" s="19">
        <v>0</v>
      </c>
      <c r="Y24" s="19">
        <v>294947.28000000003</v>
      </c>
      <c r="Z24" s="19">
        <v>0</v>
      </c>
      <c r="AA24" s="18">
        <f>J24-(S24+U24+Y24)</f>
        <v>74960.260000000009</v>
      </c>
      <c r="AB24" s="17">
        <f>K24-(T24+V24+Z24)</f>
        <v>65980.009999999995</v>
      </c>
      <c r="AC24" s="16">
        <f>J24-(S24+U24+W24)</f>
        <v>74959.540000000037</v>
      </c>
      <c r="AD24" s="16">
        <f>K24-(T24+V24+X24)</f>
        <v>65980.009999999995</v>
      </c>
      <c r="AE24" s="137" t="s">
        <v>59</v>
      </c>
      <c r="AF24" s="144">
        <v>1</v>
      </c>
      <c r="AG24" s="142"/>
    </row>
    <row r="25" spans="1:33" ht="41.25" customHeight="1">
      <c r="A25" s="163">
        <v>18</v>
      </c>
      <c r="B25" s="162" t="s">
        <v>127</v>
      </c>
      <c r="C25" s="161">
        <v>137567</v>
      </c>
      <c r="D25" s="161">
        <v>2120284</v>
      </c>
      <c r="E25" s="156">
        <v>3360635.34</v>
      </c>
      <c r="F25" s="160" t="s">
        <v>2</v>
      </c>
      <c r="G25" s="92">
        <f>+H25-I25</f>
        <v>-70000</v>
      </c>
      <c r="H25" s="152">
        <v>3360635.34</v>
      </c>
      <c r="I25" s="159">
        <v>3430635.34</v>
      </c>
      <c r="J25" s="158">
        <v>3228592.02</v>
      </c>
      <c r="K25" s="157">
        <v>132043.32</v>
      </c>
      <c r="L25" s="156">
        <v>2905732.82</v>
      </c>
      <c r="M25" s="156">
        <v>0</v>
      </c>
      <c r="N25" s="156"/>
      <c r="O25" s="155"/>
      <c r="P25" s="155"/>
      <c r="Q25" s="24"/>
      <c r="R25" s="154"/>
      <c r="S25" s="153">
        <v>0</v>
      </c>
      <c r="T25" s="153">
        <v>0</v>
      </c>
      <c r="U25" s="153">
        <v>1861551.7900000003</v>
      </c>
      <c r="V25" s="152">
        <v>0</v>
      </c>
      <c r="W25" s="152">
        <v>32310</v>
      </c>
      <c r="X25" s="152">
        <v>0</v>
      </c>
      <c r="Y25" s="152">
        <v>32309.31</v>
      </c>
      <c r="Z25" s="152">
        <v>0</v>
      </c>
      <c r="AA25" s="151">
        <f>J25-(S25+U25+Y25)</f>
        <v>1334730.9199999997</v>
      </c>
      <c r="AB25" s="151">
        <f>K25-(T25+V25+Z25)</f>
        <v>132043.32</v>
      </c>
      <c r="AC25" s="150">
        <f>J25-(S25+U25+W25)</f>
        <v>1334730.2299999997</v>
      </c>
      <c r="AD25" s="150">
        <f>K25-(T25+V25+X25)</f>
        <v>132043.32</v>
      </c>
      <c r="AE25" s="149" t="s">
        <v>59</v>
      </c>
      <c r="AF25" s="148">
        <v>1</v>
      </c>
      <c r="AG25" s="142"/>
    </row>
    <row r="26" spans="1:33" ht="31.5" customHeight="1">
      <c r="A26" s="138">
        <v>19</v>
      </c>
      <c r="B26" s="146" t="s">
        <v>126</v>
      </c>
      <c r="C26" s="30">
        <v>248071</v>
      </c>
      <c r="D26" s="30">
        <v>2174980</v>
      </c>
      <c r="E26" s="26">
        <v>2817429.27</v>
      </c>
      <c r="F26" s="29" t="s">
        <v>16</v>
      </c>
      <c r="G26" s="92">
        <f>+H26-I26</f>
        <v>-39000.000000000466</v>
      </c>
      <c r="H26" s="19">
        <v>2986475.0299999993</v>
      </c>
      <c r="I26" s="20">
        <v>3025475.03</v>
      </c>
      <c r="J26" s="145">
        <v>2817429.2699999996</v>
      </c>
      <c r="K26" s="125">
        <v>169045.76000000001</v>
      </c>
      <c r="L26" s="26">
        <v>2676557.7999999998</v>
      </c>
      <c r="M26" s="26">
        <v>0</v>
      </c>
      <c r="N26" s="26"/>
      <c r="O26" s="25"/>
      <c r="P26" s="25"/>
      <c r="Q26" s="24"/>
      <c r="R26" s="23"/>
      <c r="S26" s="22">
        <v>0</v>
      </c>
      <c r="T26" s="22">
        <v>0</v>
      </c>
      <c r="U26" s="22">
        <v>2060950</v>
      </c>
      <c r="V26" s="20">
        <v>0</v>
      </c>
      <c r="W26" s="20">
        <v>735154</v>
      </c>
      <c r="X26" s="19">
        <v>0</v>
      </c>
      <c r="Y26" s="19">
        <v>735153.75</v>
      </c>
      <c r="Z26" s="19">
        <v>0</v>
      </c>
      <c r="AA26" s="18">
        <f>J26-(S26+U26+Y26)</f>
        <v>21325.519999999553</v>
      </c>
      <c r="AB26" s="17">
        <f>K26-(T26+V26+Z26)</f>
        <v>169045.76000000001</v>
      </c>
      <c r="AC26" s="16">
        <f>J26-(S26+U26+W26)</f>
        <v>21325.269999999553</v>
      </c>
      <c r="AD26" s="16">
        <f>K26-(T26+V26+X26)</f>
        <v>169045.76000000001</v>
      </c>
      <c r="AE26" s="137" t="s">
        <v>59</v>
      </c>
      <c r="AF26" s="144">
        <v>1</v>
      </c>
      <c r="AG26" s="142"/>
    </row>
    <row r="27" spans="1:33" ht="58.5" customHeight="1">
      <c r="A27" s="138">
        <v>20</v>
      </c>
      <c r="B27" s="146" t="s">
        <v>125</v>
      </c>
      <c r="C27" s="30">
        <v>258137</v>
      </c>
      <c r="D27" s="30">
        <v>2179038</v>
      </c>
      <c r="E27" s="26">
        <v>3843849.76</v>
      </c>
      <c r="F27" s="29" t="s">
        <v>16</v>
      </c>
      <c r="G27" s="92">
        <f>+H27-I27</f>
        <v>0</v>
      </c>
      <c r="H27" s="19">
        <v>4017603.75</v>
      </c>
      <c r="I27" s="20">
        <v>4017603.75</v>
      </c>
      <c r="J27" s="145">
        <v>3925759.55</v>
      </c>
      <c r="K27" s="125">
        <v>91844.2</v>
      </c>
      <c r="L27" s="26">
        <v>3459464.79</v>
      </c>
      <c r="M27" s="26">
        <v>0</v>
      </c>
      <c r="N27" s="35" t="s">
        <v>124</v>
      </c>
      <c r="O27" s="45">
        <v>191131.98</v>
      </c>
      <c r="P27" s="25">
        <v>191131.98</v>
      </c>
      <c r="Q27" s="24">
        <f>+O27-P27</f>
        <v>0</v>
      </c>
      <c r="R27" s="23">
        <v>0</v>
      </c>
      <c r="S27" s="22">
        <v>0</v>
      </c>
      <c r="T27" s="22">
        <v>0</v>
      </c>
      <c r="U27" s="22">
        <v>2499274.2399999993</v>
      </c>
      <c r="V27" s="20">
        <v>0</v>
      </c>
      <c r="W27" s="20">
        <v>1232051</v>
      </c>
      <c r="X27" s="19">
        <v>0</v>
      </c>
      <c r="Y27" s="19">
        <v>1110416.52</v>
      </c>
      <c r="Z27" s="19">
        <v>0</v>
      </c>
      <c r="AA27" s="18">
        <f>J27-(S27+U27+Y27)</f>
        <v>316068.7900000005</v>
      </c>
      <c r="AB27" s="17">
        <f>K27-(T27+V27+Z27)</f>
        <v>91844.2</v>
      </c>
      <c r="AC27" s="16">
        <f>J27-(S27+U27+W27)</f>
        <v>194434.31000000052</v>
      </c>
      <c r="AD27" s="16">
        <f>K27-(T27+V27+X27)</f>
        <v>91844.2</v>
      </c>
      <c r="AE27" s="137" t="s">
        <v>59</v>
      </c>
      <c r="AF27" s="144">
        <v>1</v>
      </c>
      <c r="AG27" s="142"/>
    </row>
    <row r="28" spans="1:33" ht="58.5" customHeight="1">
      <c r="A28" s="138">
        <v>21</v>
      </c>
      <c r="B28" s="146" t="s">
        <v>123</v>
      </c>
      <c r="C28" s="30">
        <v>198649</v>
      </c>
      <c r="D28" s="30">
        <v>2215072</v>
      </c>
      <c r="E28" s="26">
        <v>2229878.52</v>
      </c>
      <c r="F28" s="29" t="s">
        <v>44</v>
      </c>
      <c r="G28" s="92">
        <f>+H28-I28</f>
        <v>-116974.56000000006</v>
      </c>
      <c r="H28" s="19">
        <v>2229878.52</v>
      </c>
      <c r="I28" s="20">
        <v>2346853.08</v>
      </c>
      <c r="J28" s="145">
        <v>2132956.7000000002</v>
      </c>
      <c r="K28" s="125">
        <v>96921.82</v>
      </c>
      <c r="L28" s="26">
        <v>1919661.03</v>
      </c>
      <c r="M28" s="26">
        <v>0</v>
      </c>
      <c r="N28" s="26"/>
      <c r="O28" s="25"/>
      <c r="P28" s="25"/>
      <c r="Q28" s="24"/>
      <c r="R28" s="23"/>
      <c r="S28" s="22">
        <v>0</v>
      </c>
      <c r="T28" s="22">
        <v>0</v>
      </c>
      <c r="U28" s="22">
        <v>1359788.89</v>
      </c>
      <c r="V28" s="20">
        <v>0</v>
      </c>
      <c r="W28" s="20">
        <v>779062</v>
      </c>
      <c r="X28" s="19">
        <v>0</v>
      </c>
      <c r="Y28" s="19">
        <v>724474.79</v>
      </c>
      <c r="Z28" s="19">
        <v>0</v>
      </c>
      <c r="AA28" s="18">
        <f>J28-(S28+U28+Y28)</f>
        <v>48693.020000000251</v>
      </c>
      <c r="AB28" s="17">
        <f>K28-(T28+V28+Z28)</f>
        <v>96921.82</v>
      </c>
      <c r="AC28" s="132">
        <f>J28-(S28+U28+W28)</f>
        <v>-5894.1899999994785</v>
      </c>
      <c r="AD28" s="16">
        <f>K28-(T28+V28+X28)</f>
        <v>96921.82</v>
      </c>
      <c r="AE28" s="137" t="s">
        <v>59</v>
      </c>
      <c r="AF28" s="144">
        <v>1</v>
      </c>
      <c r="AG28" s="142"/>
    </row>
    <row r="29" spans="1:33" ht="62.25" customHeight="1">
      <c r="A29" s="138">
        <v>22</v>
      </c>
      <c r="B29" s="146" t="s">
        <v>122</v>
      </c>
      <c r="C29" s="30">
        <v>208723</v>
      </c>
      <c r="D29" s="30">
        <v>2215045</v>
      </c>
      <c r="E29" s="26">
        <v>1574856.81</v>
      </c>
      <c r="F29" s="29" t="s">
        <v>8</v>
      </c>
      <c r="G29" s="92">
        <f>+H29-I29</f>
        <v>0</v>
      </c>
      <c r="H29" s="19">
        <v>1646354.54</v>
      </c>
      <c r="I29" s="20">
        <v>1646354.54</v>
      </c>
      <c r="J29" s="145">
        <v>1574856.8</v>
      </c>
      <c r="K29" s="125">
        <v>71497.740000000005</v>
      </c>
      <c r="L29" s="26">
        <v>1417371.13</v>
      </c>
      <c r="M29" s="26">
        <v>0</v>
      </c>
      <c r="N29" s="35" t="s">
        <v>121</v>
      </c>
      <c r="O29" s="25">
        <v>0</v>
      </c>
      <c r="P29" s="25">
        <v>32648.54</v>
      </c>
      <c r="Q29" s="24">
        <f>+O29-P29</f>
        <v>-32648.54</v>
      </c>
      <c r="R29" s="23">
        <f>+Q29/L29</f>
        <v>-2.3034573873393346E-2</v>
      </c>
      <c r="S29" s="22">
        <v>0</v>
      </c>
      <c r="T29" s="22">
        <v>0</v>
      </c>
      <c r="U29" s="22">
        <v>690786.73</v>
      </c>
      <c r="V29" s="20">
        <v>0</v>
      </c>
      <c r="W29" s="20">
        <v>704293</v>
      </c>
      <c r="X29" s="19">
        <v>0</v>
      </c>
      <c r="Y29" s="19">
        <v>704292.41999999993</v>
      </c>
      <c r="Z29" s="19">
        <v>0</v>
      </c>
      <c r="AA29" s="18">
        <f>J29-(S29+U29+Y29)</f>
        <v>179777.65000000014</v>
      </c>
      <c r="AB29" s="17">
        <f>K29-(T29+V29+Z29)</f>
        <v>71497.740000000005</v>
      </c>
      <c r="AC29" s="16">
        <f>J29-(S29+U29+W29)</f>
        <v>179777.07000000007</v>
      </c>
      <c r="AD29" s="16">
        <f>K29-(T29+V29+X29)</f>
        <v>71497.740000000005</v>
      </c>
      <c r="AE29" s="137" t="s">
        <v>59</v>
      </c>
      <c r="AF29" s="144">
        <v>1</v>
      </c>
      <c r="AG29" s="142"/>
    </row>
    <row r="30" spans="1:33" ht="66.75" customHeight="1">
      <c r="A30" s="138">
        <v>23</v>
      </c>
      <c r="B30" s="146" t="s">
        <v>120</v>
      </c>
      <c r="C30" s="30">
        <v>273716</v>
      </c>
      <c r="D30" s="30">
        <v>2187358</v>
      </c>
      <c r="E30" s="26">
        <v>2505052.4900000002</v>
      </c>
      <c r="F30" s="29" t="s">
        <v>8</v>
      </c>
      <c r="G30" s="92">
        <f>+H30-I30</f>
        <v>265942.24000000022</v>
      </c>
      <c r="H30" s="19">
        <v>2575903.9500000002</v>
      </c>
      <c r="I30" s="20">
        <v>2309961.71</v>
      </c>
      <c r="J30" s="145">
        <v>2505052.4900000002</v>
      </c>
      <c r="K30" s="125">
        <v>70851.460000000006</v>
      </c>
      <c r="L30" s="26">
        <v>2254547.25</v>
      </c>
      <c r="M30" s="26">
        <v>0</v>
      </c>
      <c r="N30" s="35" t="s">
        <v>118</v>
      </c>
      <c r="O30" s="25">
        <v>0</v>
      </c>
      <c r="P30" s="25">
        <v>89818.08</v>
      </c>
      <c r="Q30" s="24">
        <f>+O30-P30</f>
        <v>-89818.08</v>
      </c>
      <c r="R30" s="23">
        <f>+Q30/L30</f>
        <v>-3.9838632789798482E-2</v>
      </c>
      <c r="S30" s="22">
        <v>0</v>
      </c>
      <c r="T30" s="22">
        <v>0</v>
      </c>
      <c r="U30" s="22">
        <v>225853.88</v>
      </c>
      <c r="V30" s="20">
        <v>0</v>
      </c>
      <c r="W30" s="20">
        <v>1938877</v>
      </c>
      <c r="X30" s="19">
        <v>0</v>
      </c>
      <c r="Y30" s="19">
        <v>1938876.8099999998</v>
      </c>
      <c r="Z30" s="19">
        <v>0</v>
      </c>
      <c r="AA30" s="18">
        <f>J30-(S30+U30+Y30)</f>
        <v>340321.80000000028</v>
      </c>
      <c r="AB30" s="17">
        <f>K30-(T30+V30+Z30)</f>
        <v>70851.460000000006</v>
      </c>
      <c r="AC30" s="16">
        <f>J30-(S30+U30+W30)</f>
        <v>340321.61000000034</v>
      </c>
      <c r="AD30" s="16">
        <f>K30-(T30+V30+X30)</f>
        <v>70851.460000000006</v>
      </c>
      <c r="AE30" s="137" t="s">
        <v>59</v>
      </c>
      <c r="AF30" s="144">
        <v>1</v>
      </c>
      <c r="AG30" s="142"/>
    </row>
    <row r="31" spans="1:33" ht="48.75" customHeight="1">
      <c r="A31" s="138">
        <v>24</v>
      </c>
      <c r="B31" s="146" t="s">
        <v>119</v>
      </c>
      <c r="C31" s="30">
        <v>262198</v>
      </c>
      <c r="D31" s="30">
        <v>2188405</v>
      </c>
      <c r="E31" s="26">
        <v>3579974.72</v>
      </c>
      <c r="F31" s="29" t="s">
        <v>44</v>
      </c>
      <c r="G31" s="92">
        <f>+H31-I31</f>
        <v>9.9999997764825821E-3</v>
      </c>
      <c r="H31" s="19">
        <v>3742700.86</v>
      </c>
      <c r="I31" s="20">
        <v>3742700.85</v>
      </c>
      <c r="J31" s="145">
        <v>3579974.7399999998</v>
      </c>
      <c r="K31" s="125">
        <v>162726.12</v>
      </c>
      <c r="L31" s="26">
        <v>3221977.25</v>
      </c>
      <c r="M31" s="26">
        <v>0</v>
      </c>
      <c r="N31" s="35" t="s">
        <v>118</v>
      </c>
      <c r="O31" s="25">
        <v>0</v>
      </c>
      <c r="P31" s="25">
        <v>16186.08</v>
      </c>
      <c r="Q31" s="24">
        <f>+O31-P31</f>
        <v>-16186.08</v>
      </c>
      <c r="R31" s="23">
        <f>+Q31/L31</f>
        <v>-5.0236481340766763E-3</v>
      </c>
      <c r="S31" s="22">
        <v>0</v>
      </c>
      <c r="T31" s="22">
        <v>0</v>
      </c>
      <c r="U31" s="22">
        <v>1792107.1800000002</v>
      </c>
      <c r="V31" s="20">
        <v>0</v>
      </c>
      <c r="W31" s="20">
        <v>1503845</v>
      </c>
      <c r="X31" s="19">
        <v>0</v>
      </c>
      <c r="Y31" s="19">
        <v>1503844.7399999998</v>
      </c>
      <c r="Z31" s="19">
        <v>0</v>
      </c>
      <c r="AA31" s="18">
        <f>J31-(S31+U31+Y31)</f>
        <v>284022.81999999983</v>
      </c>
      <c r="AB31" s="17">
        <f>K31-(T31+V31+Z31)</f>
        <v>162726.12</v>
      </c>
      <c r="AC31" s="16">
        <f>J31-(S31+U31+W31)</f>
        <v>284022.55999999959</v>
      </c>
      <c r="AD31" s="16">
        <f>K31-(T31+V31+X31)</f>
        <v>162726.12</v>
      </c>
      <c r="AE31" s="137" t="s">
        <v>59</v>
      </c>
      <c r="AF31" s="144">
        <v>1</v>
      </c>
      <c r="AG31" s="142"/>
    </row>
    <row r="32" spans="1:33" ht="31.5" customHeight="1">
      <c r="A32" s="138">
        <v>25</v>
      </c>
      <c r="B32" s="146" t="s">
        <v>117</v>
      </c>
      <c r="C32" s="30">
        <v>196783</v>
      </c>
      <c r="D32" s="30">
        <v>2215073</v>
      </c>
      <c r="E32" s="26">
        <v>2972262.95</v>
      </c>
      <c r="F32" s="29" t="s">
        <v>44</v>
      </c>
      <c r="G32" s="92">
        <f>+H32-I32</f>
        <v>0</v>
      </c>
      <c r="H32" s="19">
        <v>2972262.9499999997</v>
      </c>
      <c r="I32" s="20">
        <v>2972262.95</v>
      </c>
      <c r="J32" s="145">
        <v>2878908.4</v>
      </c>
      <c r="K32" s="125">
        <v>93354.55</v>
      </c>
      <c r="L32" s="26">
        <v>2591017.56</v>
      </c>
      <c r="M32" s="26">
        <v>0</v>
      </c>
      <c r="N32" s="26"/>
      <c r="O32" s="25"/>
      <c r="P32" s="25"/>
      <c r="Q32" s="24"/>
      <c r="R32" s="23"/>
      <c r="S32" s="22">
        <v>0</v>
      </c>
      <c r="T32" s="22">
        <v>0</v>
      </c>
      <c r="U32" s="22">
        <v>1733707.7999999998</v>
      </c>
      <c r="V32" s="20">
        <v>0</v>
      </c>
      <c r="W32" s="20">
        <v>981742</v>
      </c>
      <c r="X32" s="19">
        <v>0</v>
      </c>
      <c r="Y32" s="19">
        <v>981741.11</v>
      </c>
      <c r="Z32" s="19">
        <v>0</v>
      </c>
      <c r="AA32" s="18">
        <f>J32-(S32+U32+Y32)</f>
        <v>163459.49000000022</v>
      </c>
      <c r="AB32" s="17">
        <f>K32-(T32+V32+Z32)</f>
        <v>93354.55</v>
      </c>
      <c r="AC32" s="16">
        <f>J32-(S32+U32+W32)</f>
        <v>163458.60000000009</v>
      </c>
      <c r="AD32" s="16">
        <f>K32-(T32+V32+X32)</f>
        <v>93354.55</v>
      </c>
      <c r="AE32" s="137" t="s">
        <v>59</v>
      </c>
      <c r="AF32" s="144">
        <v>1</v>
      </c>
      <c r="AG32" s="142"/>
    </row>
    <row r="33" spans="1:34" ht="57" customHeight="1">
      <c r="A33" s="138">
        <v>26</v>
      </c>
      <c r="B33" s="146" t="s">
        <v>116</v>
      </c>
      <c r="C33" s="30">
        <v>244982</v>
      </c>
      <c r="D33" s="30">
        <v>2224117</v>
      </c>
      <c r="E33" s="26">
        <v>2556140.75</v>
      </c>
      <c r="F33" s="29" t="s">
        <v>16</v>
      </c>
      <c r="G33" s="92">
        <f>+H33-I33</f>
        <v>-11000</v>
      </c>
      <c r="H33" s="19">
        <v>2556140.75</v>
      </c>
      <c r="I33" s="20">
        <v>2567140.75</v>
      </c>
      <c r="J33" s="145">
        <v>2434419.7599999998</v>
      </c>
      <c r="K33" s="125">
        <v>121720.99</v>
      </c>
      <c r="L33" s="26">
        <v>2190977.7999999998</v>
      </c>
      <c r="M33" s="26">
        <v>0</v>
      </c>
      <c r="N33" s="35"/>
      <c r="O33" s="25"/>
      <c r="P33" s="25"/>
      <c r="Q33" s="24"/>
      <c r="R33" s="23"/>
      <c r="S33" s="22">
        <v>0</v>
      </c>
      <c r="T33" s="22">
        <v>0</v>
      </c>
      <c r="U33" s="22">
        <v>379039.93</v>
      </c>
      <c r="V33" s="20">
        <v>0</v>
      </c>
      <c r="W33" s="20">
        <v>1811938</v>
      </c>
      <c r="X33" s="19">
        <v>0</v>
      </c>
      <c r="Y33" s="19">
        <v>1811937.8699999999</v>
      </c>
      <c r="Z33" s="19">
        <v>0</v>
      </c>
      <c r="AA33" s="18">
        <f>J33-(S33+U33+Y33)</f>
        <v>243441.95999999996</v>
      </c>
      <c r="AB33" s="17">
        <f>K33-(T33+V33+Z33)</f>
        <v>121720.99</v>
      </c>
      <c r="AC33" s="16">
        <f>J33-(S33+U33+W33)</f>
        <v>243441.82999999961</v>
      </c>
      <c r="AD33" s="16">
        <f>K33-(T33+V33+X33)</f>
        <v>121720.99</v>
      </c>
      <c r="AE33" s="137" t="s">
        <v>59</v>
      </c>
      <c r="AF33" s="144">
        <v>1</v>
      </c>
      <c r="AG33" s="142"/>
    </row>
    <row r="34" spans="1:34" ht="45" customHeight="1">
      <c r="A34" s="138">
        <v>27</v>
      </c>
      <c r="B34" s="146" t="s">
        <v>115</v>
      </c>
      <c r="C34" s="30">
        <v>256274</v>
      </c>
      <c r="D34" s="30">
        <v>2182233</v>
      </c>
      <c r="E34" s="26">
        <v>5762615.04</v>
      </c>
      <c r="F34" s="29" t="s">
        <v>2</v>
      </c>
      <c r="G34" s="92">
        <f>+H34-I34</f>
        <v>0</v>
      </c>
      <c r="H34" s="19">
        <v>5762615.040000001</v>
      </c>
      <c r="I34" s="28">
        <v>5762615.04</v>
      </c>
      <c r="J34" s="145">
        <v>5495827.3100000005</v>
      </c>
      <c r="K34" s="125">
        <v>266787.73</v>
      </c>
      <c r="L34" s="26">
        <v>4946244.58</v>
      </c>
      <c r="M34" s="26">
        <v>266592.75</v>
      </c>
      <c r="N34" s="26"/>
      <c r="O34" s="25"/>
      <c r="P34" s="25"/>
      <c r="Q34" s="24"/>
      <c r="R34" s="23"/>
      <c r="S34" s="22">
        <v>0</v>
      </c>
      <c r="T34" s="22">
        <v>0</v>
      </c>
      <c r="U34" s="22">
        <v>989248.9</v>
      </c>
      <c r="V34" s="20">
        <v>0</v>
      </c>
      <c r="W34" s="20">
        <v>4280437</v>
      </c>
      <c r="X34" s="19">
        <v>256437</v>
      </c>
      <c r="Y34" s="19">
        <v>4280436.38</v>
      </c>
      <c r="Z34" s="19">
        <v>256436.84</v>
      </c>
      <c r="AA34" s="18">
        <f>J34-(S34+U34+Y34)</f>
        <v>226142.03000000026</v>
      </c>
      <c r="AB34" s="17">
        <f>K34-(T34+V34+Z34)</f>
        <v>10350.889999999985</v>
      </c>
      <c r="AC34" s="16">
        <f>J34-(S34+U34+W34)</f>
        <v>226141.41000000015</v>
      </c>
      <c r="AD34" s="16">
        <f>K34-(T34+V34+X34)</f>
        <v>10350.729999999981</v>
      </c>
      <c r="AE34" s="137" t="s">
        <v>59</v>
      </c>
      <c r="AF34" s="144">
        <v>1</v>
      </c>
      <c r="AG34" s="142"/>
    </row>
    <row r="35" spans="1:34" ht="60" customHeight="1">
      <c r="A35" s="136">
        <v>28</v>
      </c>
      <c r="B35" s="136" t="s">
        <v>114</v>
      </c>
      <c r="C35" s="136">
        <v>229427</v>
      </c>
      <c r="D35" s="136">
        <v>2226141</v>
      </c>
      <c r="E35" s="136">
        <v>2448136</v>
      </c>
      <c r="F35" s="136" t="s">
        <v>26</v>
      </c>
      <c r="G35" s="92">
        <f>+H35-I35</f>
        <v>0</v>
      </c>
      <c r="H35" s="100">
        <v>2508280</v>
      </c>
      <c r="I35" s="100">
        <v>2508280</v>
      </c>
      <c r="J35" s="100">
        <v>2448136</v>
      </c>
      <c r="K35" s="100">
        <v>60144</v>
      </c>
      <c r="L35" s="100">
        <v>2203322.4</v>
      </c>
      <c r="M35" s="100">
        <v>0</v>
      </c>
      <c r="N35" s="35" t="s">
        <v>113</v>
      </c>
      <c r="O35" s="25">
        <v>56231.31</v>
      </c>
      <c r="P35" s="25">
        <v>95749.06</v>
      </c>
      <c r="Q35" s="24">
        <f>+O35-P35</f>
        <v>-39517.75</v>
      </c>
      <c r="R35" s="23">
        <f>+Q35/L35</f>
        <v>-1.7935527728488578E-2</v>
      </c>
      <c r="S35" s="22">
        <v>0</v>
      </c>
      <c r="T35" s="22">
        <v>0</v>
      </c>
      <c r="U35" s="22">
        <v>1697677.45</v>
      </c>
      <c r="V35" s="20">
        <v>0</v>
      </c>
      <c r="W35" s="20">
        <v>559033</v>
      </c>
      <c r="X35" s="19">
        <v>0</v>
      </c>
      <c r="Y35" s="19">
        <v>559032.2200000002</v>
      </c>
      <c r="Z35" s="19">
        <v>0</v>
      </c>
      <c r="AA35" s="18">
        <f>J35-(S35+U35+Y35)</f>
        <v>191426.33000000007</v>
      </c>
      <c r="AB35" s="17">
        <f>K35-(T35+V35+Z35)</f>
        <v>60144</v>
      </c>
      <c r="AC35" s="16">
        <f>J35-(S35+U35+W35)</f>
        <v>191425.54999999981</v>
      </c>
      <c r="AD35" s="16">
        <f>K35-(T35+V35+X35)</f>
        <v>60144</v>
      </c>
      <c r="AE35" s="137" t="s">
        <v>59</v>
      </c>
      <c r="AF35" s="144">
        <v>1</v>
      </c>
      <c r="AG35" s="142"/>
    </row>
    <row r="36" spans="1:34" ht="63.75" customHeight="1">
      <c r="A36" s="147"/>
      <c r="B36" s="147"/>
      <c r="C36" s="147"/>
      <c r="D36" s="147"/>
      <c r="E36" s="147"/>
      <c r="F36" s="147"/>
      <c r="G36" s="92">
        <f>+H36-I36</f>
        <v>0</v>
      </c>
      <c r="H36" s="147"/>
      <c r="I36" s="147"/>
      <c r="J36" s="147"/>
      <c r="K36" s="147"/>
      <c r="L36" s="147"/>
      <c r="M36" s="147"/>
      <c r="N36" s="35" t="s">
        <v>112</v>
      </c>
      <c r="O36" s="25">
        <v>220182.76</v>
      </c>
      <c r="P36" s="25">
        <v>91016.960000000006</v>
      </c>
      <c r="Q36" s="24">
        <f>+O36-P36</f>
        <v>129165.8</v>
      </c>
      <c r="R36" s="23">
        <f>+Q36/L35</f>
        <v>5.8623195588625616E-2</v>
      </c>
      <c r="S36" s="22"/>
      <c r="T36" s="22"/>
      <c r="U36" s="22"/>
      <c r="V36" s="20"/>
      <c r="W36" s="20"/>
      <c r="X36" s="19"/>
      <c r="Y36" s="19"/>
      <c r="Z36" s="19"/>
      <c r="AA36" s="18"/>
      <c r="AB36" s="17"/>
      <c r="AC36" s="16"/>
      <c r="AD36" s="16"/>
      <c r="AE36" s="55" t="s">
        <v>59</v>
      </c>
      <c r="AF36" s="143">
        <v>1</v>
      </c>
      <c r="AG36" s="142"/>
    </row>
    <row r="37" spans="1:34" ht="63.75" customHeight="1">
      <c r="A37" s="96"/>
      <c r="B37" s="96"/>
      <c r="C37" s="96"/>
      <c r="D37" s="96"/>
      <c r="E37" s="96"/>
      <c r="F37" s="96"/>
      <c r="G37" s="92">
        <f>+H37-I37</f>
        <v>0</v>
      </c>
      <c r="H37" s="96"/>
      <c r="I37" s="96"/>
      <c r="J37" s="96"/>
      <c r="K37" s="96"/>
      <c r="L37" s="96"/>
      <c r="M37" s="96"/>
      <c r="N37" s="35" t="s">
        <v>111</v>
      </c>
      <c r="O37" s="25">
        <v>0</v>
      </c>
      <c r="P37" s="25">
        <v>57757.919999999998</v>
      </c>
      <c r="Q37" s="24">
        <f>+O37-P37</f>
        <v>-57757.919999999998</v>
      </c>
      <c r="R37" s="23">
        <f>+Q37/L35</f>
        <v>-2.6214012075581859E-2</v>
      </c>
      <c r="S37" s="22"/>
      <c r="T37" s="22"/>
      <c r="U37" s="22"/>
      <c r="V37" s="20"/>
      <c r="W37" s="20"/>
      <c r="X37" s="19"/>
      <c r="Y37" s="19"/>
      <c r="Z37" s="19"/>
      <c r="AA37" s="18"/>
      <c r="AB37" s="17"/>
      <c r="AC37" s="16"/>
      <c r="AD37" s="16"/>
      <c r="AE37" s="96"/>
      <c r="AF37" s="96"/>
      <c r="AG37" s="142"/>
    </row>
    <row r="38" spans="1:34" ht="45" customHeight="1">
      <c r="A38" s="138">
        <v>29</v>
      </c>
      <c r="B38" s="146" t="s">
        <v>110</v>
      </c>
      <c r="C38" s="30">
        <v>183992</v>
      </c>
      <c r="D38" s="30">
        <v>2216017</v>
      </c>
      <c r="E38" s="26">
        <v>2019620.55</v>
      </c>
      <c r="F38" s="29" t="s">
        <v>44</v>
      </c>
      <c r="G38" s="92">
        <f>+H38-I38</f>
        <v>0.44999999995343387</v>
      </c>
      <c r="H38" s="19">
        <v>2019621</v>
      </c>
      <c r="I38" s="20">
        <v>2019620.55</v>
      </c>
      <c r="J38" s="145">
        <v>1921363</v>
      </c>
      <c r="K38" s="125">
        <v>98258</v>
      </c>
      <c r="L38" s="26">
        <v>1729226.41</v>
      </c>
      <c r="M38" s="26">
        <v>0</v>
      </c>
      <c r="N38" s="26"/>
      <c r="O38" s="25"/>
      <c r="P38" s="25"/>
      <c r="Q38" s="24"/>
      <c r="R38" s="23"/>
      <c r="S38" s="22">
        <v>0</v>
      </c>
      <c r="T38" s="22">
        <v>0</v>
      </c>
      <c r="U38" s="22">
        <v>232899.40999999997</v>
      </c>
      <c r="V38" s="20">
        <v>0</v>
      </c>
      <c r="W38" s="20">
        <v>1576911</v>
      </c>
      <c r="X38" s="19">
        <v>0</v>
      </c>
      <c r="Y38" s="19">
        <v>1563888.4000000004</v>
      </c>
      <c r="Z38" s="19">
        <v>0</v>
      </c>
      <c r="AA38" s="18">
        <f>J38-(S38+U38+Y38)</f>
        <v>124575.18999999971</v>
      </c>
      <c r="AB38" s="17">
        <f>K38-(T38+V38+Z38)</f>
        <v>98258</v>
      </c>
      <c r="AC38" s="16">
        <f>J38-(S38+U38+W38)</f>
        <v>111552.59000000008</v>
      </c>
      <c r="AD38" s="16">
        <f>K38-(T38+V38+X38)</f>
        <v>98258</v>
      </c>
      <c r="AE38" s="137" t="s">
        <v>59</v>
      </c>
      <c r="AF38" s="144">
        <v>1</v>
      </c>
      <c r="AG38" s="142"/>
    </row>
    <row r="39" spans="1:34" s="37" customFormat="1" ht="31.5" customHeight="1">
      <c r="A39" s="138">
        <v>30</v>
      </c>
      <c r="B39" s="31" t="s">
        <v>109</v>
      </c>
      <c r="C39" s="30">
        <v>262600</v>
      </c>
      <c r="D39" s="30">
        <v>2186150</v>
      </c>
      <c r="E39" s="26">
        <v>4153063.55</v>
      </c>
      <c r="F39" s="29" t="s">
        <v>50</v>
      </c>
      <c r="G39" s="92">
        <f>+H39-I39</f>
        <v>0</v>
      </c>
      <c r="H39" s="19">
        <v>4446359</v>
      </c>
      <c r="I39" s="20">
        <v>4446359</v>
      </c>
      <c r="J39" s="27">
        <v>4153063.55</v>
      </c>
      <c r="K39" s="26">
        <v>293295.45</v>
      </c>
      <c r="L39" s="26">
        <v>3737757.2</v>
      </c>
      <c r="M39" s="26">
        <v>0</v>
      </c>
      <c r="N39" s="26"/>
      <c r="O39" s="25"/>
      <c r="P39" s="25"/>
      <c r="Q39" s="24"/>
      <c r="R39" s="23"/>
      <c r="S39" s="22">
        <v>0</v>
      </c>
      <c r="T39" s="22">
        <v>0</v>
      </c>
      <c r="U39" s="22">
        <v>3284129.9899999998</v>
      </c>
      <c r="V39" s="21">
        <v>0</v>
      </c>
      <c r="W39" s="20">
        <v>616918</v>
      </c>
      <c r="X39" s="19">
        <v>0</v>
      </c>
      <c r="Y39" s="19">
        <v>453627.20999999996</v>
      </c>
      <c r="Z39" s="19">
        <v>0</v>
      </c>
      <c r="AA39" s="18">
        <f>J39-(S39+U39+Y39)</f>
        <v>415306.35000000009</v>
      </c>
      <c r="AB39" s="17">
        <f>K39-(T39+V39+Z39)</f>
        <v>293295.45</v>
      </c>
      <c r="AC39" s="16">
        <f>J39-(S39+U39+W39)</f>
        <v>252015.56000000006</v>
      </c>
      <c r="AD39" s="16">
        <f>K39-(T39+V39+X39)</f>
        <v>293295.45</v>
      </c>
      <c r="AE39" s="137" t="s">
        <v>59</v>
      </c>
      <c r="AF39" s="144">
        <v>1</v>
      </c>
      <c r="AG39" s="142"/>
    </row>
    <row r="40" spans="1:34" s="37" customFormat="1" ht="57.75" customHeight="1">
      <c r="A40" s="136">
        <v>31</v>
      </c>
      <c r="B40" s="136" t="s">
        <v>108</v>
      </c>
      <c r="C40" s="136">
        <v>247047</v>
      </c>
      <c r="D40" s="136">
        <v>2174952</v>
      </c>
      <c r="E40" s="136">
        <v>7627606.5800000001</v>
      </c>
      <c r="F40" s="136" t="s">
        <v>8</v>
      </c>
      <c r="G40" s="92">
        <f>+H40-I40</f>
        <v>0</v>
      </c>
      <c r="H40" s="100">
        <v>7627606.5800000001</v>
      </c>
      <c r="I40" s="100">
        <v>7627606.5800000001</v>
      </c>
      <c r="J40" s="100">
        <v>7317541.5800000001</v>
      </c>
      <c r="K40" s="100">
        <v>310065</v>
      </c>
      <c r="L40" s="100">
        <v>6940688.1799999997</v>
      </c>
      <c r="M40" s="100">
        <v>278914.5</v>
      </c>
      <c r="N40" s="104" t="s">
        <v>107</v>
      </c>
      <c r="O40" s="25">
        <v>800444.13</v>
      </c>
      <c r="P40" s="25">
        <v>423590.74</v>
      </c>
      <c r="Q40" s="24">
        <f>+O40-P40</f>
        <v>376853.39</v>
      </c>
      <c r="R40" s="23">
        <f>+Q40/L40</f>
        <v>5.4296257118411566E-2</v>
      </c>
      <c r="S40" s="100">
        <v>1388985</v>
      </c>
      <c r="T40" s="100">
        <v>0</v>
      </c>
      <c r="U40" s="100">
        <v>1573246.35</v>
      </c>
      <c r="V40" s="100">
        <v>98394.849999999991</v>
      </c>
      <c r="W40" s="100">
        <v>4356895</v>
      </c>
      <c r="X40" s="100">
        <v>204538</v>
      </c>
      <c r="Y40" s="100">
        <v>4356894.2300000004</v>
      </c>
      <c r="Z40" s="100">
        <v>180519.65</v>
      </c>
      <c r="AA40" s="100">
        <f>J40-(S40+U40+Y40)</f>
        <v>-1584</v>
      </c>
      <c r="AB40" s="100">
        <f>K40-(T40+V40+Z40)</f>
        <v>31150.5</v>
      </c>
      <c r="AC40" s="100">
        <f>J40-(S40+U40+W40)</f>
        <v>-1584.769999999553</v>
      </c>
      <c r="AD40" s="100">
        <f>K40-(T40+V40+X40)</f>
        <v>7132.1500000000233</v>
      </c>
      <c r="AE40" s="55" t="s">
        <v>59</v>
      </c>
      <c r="AF40" s="143">
        <v>1</v>
      </c>
      <c r="AG40" s="142"/>
    </row>
    <row r="41" spans="1:34" s="37" customFormat="1" ht="46.5" customHeight="1">
      <c r="A41" s="96"/>
      <c r="B41" s="96"/>
      <c r="C41" s="96"/>
      <c r="D41" s="96"/>
      <c r="E41" s="96"/>
      <c r="F41" s="96"/>
      <c r="G41" s="92">
        <f>+H41-I41</f>
        <v>0</v>
      </c>
      <c r="H41" s="96"/>
      <c r="I41" s="96"/>
      <c r="J41" s="96"/>
      <c r="K41" s="96"/>
      <c r="L41" s="96"/>
      <c r="M41" s="96"/>
      <c r="N41" s="104" t="s">
        <v>106</v>
      </c>
      <c r="O41" s="25">
        <v>3318557.27</v>
      </c>
      <c r="P41" s="25">
        <v>2941733.87</v>
      </c>
      <c r="Q41" s="24">
        <f>+O41-P41</f>
        <v>376823.39999999991</v>
      </c>
      <c r="R41" s="23">
        <f>+Q41/L40</f>
        <v>5.4291936221229277E-2</v>
      </c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142"/>
    </row>
    <row r="42" spans="1:34" s="139" customFormat="1" ht="31.5" customHeight="1">
      <c r="A42" s="138">
        <v>32</v>
      </c>
      <c r="B42" s="31" t="s">
        <v>105</v>
      </c>
      <c r="C42" s="30">
        <v>235536</v>
      </c>
      <c r="D42" s="30">
        <v>2166053</v>
      </c>
      <c r="E42" s="26">
        <v>2074664.2</v>
      </c>
      <c r="F42" s="29" t="s">
        <v>70</v>
      </c>
      <c r="G42" s="92">
        <f>+H42-I42</f>
        <v>-5.0000000046566129E-2</v>
      </c>
      <c r="H42" s="19">
        <v>2074664.15</v>
      </c>
      <c r="I42" s="26">
        <v>2074664.2</v>
      </c>
      <c r="J42" s="27">
        <v>1942939.44</v>
      </c>
      <c r="K42" s="26">
        <v>131724.71</v>
      </c>
      <c r="L42" s="26">
        <v>1748645.5</v>
      </c>
      <c r="M42" s="26">
        <v>0</v>
      </c>
      <c r="N42" s="26"/>
      <c r="O42" s="25"/>
      <c r="P42" s="25"/>
      <c r="Q42" s="24"/>
      <c r="R42" s="23"/>
      <c r="S42" s="22">
        <v>0</v>
      </c>
      <c r="T42" s="22">
        <v>0</v>
      </c>
      <c r="U42" s="22">
        <v>526369.16</v>
      </c>
      <c r="V42" s="21">
        <v>0</v>
      </c>
      <c r="W42" s="20">
        <v>1222277</v>
      </c>
      <c r="X42" s="19">
        <v>0</v>
      </c>
      <c r="Y42" s="19">
        <v>1222276.3</v>
      </c>
      <c r="Z42" s="19">
        <v>0</v>
      </c>
      <c r="AA42" s="18">
        <f>J42-(S42+U42+Y42)</f>
        <v>194293.97999999998</v>
      </c>
      <c r="AB42" s="17">
        <f>K42-(T42+V42+Z42)</f>
        <v>131724.71</v>
      </c>
      <c r="AC42" s="16">
        <f>J42-(S42+U42+W42)</f>
        <v>194293.2799999998</v>
      </c>
      <c r="AD42" s="16">
        <f>K42-(T42+V42+X42)</f>
        <v>131724.71</v>
      </c>
      <c r="AE42" s="137" t="s">
        <v>59</v>
      </c>
      <c r="AF42" s="14">
        <v>1</v>
      </c>
      <c r="AG42" s="141"/>
      <c r="AH42" s="140"/>
    </row>
    <row r="43" spans="1:34" ht="31.5" customHeight="1">
      <c r="A43" s="138">
        <v>33</v>
      </c>
      <c r="B43" s="31" t="s">
        <v>104</v>
      </c>
      <c r="C43" s="30">
        <v>259163</v>
      </c>
      <c r="D43" s="30">
        <v>2180630</v>
      </c>
      <c r="E43" s="26">
        <v>2452995.5499999998</v>
      </c>
      <c r="F43" s="29" t="s">
        <v>103</v>
      </c>
      <c r="G43" s="92">
        <f>+H43-I43</f>
        <v>-23926.450000000186</v>
      </c>
      <c r="H43" s="19">
        <v>2452995.5499999998</v>
      </c>
      <c r="I43" s="28">
        <v>2476922</v>
      </c>
      <c r="J43" s="27">
        <v>2336186.3499999996</v>
      </c>
      <c r="K43" s="26">
        <v>116809.2</v>
      </c>
      <c r="L43" s="26">
        <v>2102567.7200000002</v>
      </c>
      <c r="M43" s="26">
        <v>0</v>
      </c>
      <c r="N43" s="26"/>
      <c r="O43" s="25"/>
      <c r="P43" s="25"/>
      <c r="Q43" s="24"/>
      <c r="R43" s="23"/>
      <c r="S43" s="22">
        <v>0</v>
      </c>
      <c r="T43" s="22">
        <v>0</v>
      </c>
      <c r="U43" s="22">
        <v>1073839.3399999999</v>
      </c>
      <c r="V43" s="21">
        <v>0</v>
      </c>
      <c r="W43" s="20">
        <v>1028729</v>
      </c>
      <c r="X43" s="19">
        <v>0</v>
      </c>
      <c r="Y43" s="19">
        <v>1028728.3799999999</v>
      </c>
      <c r="Z43" s="19">
        <v>0</v>
      </c>
      <c r="AA43" s="18">
        <f>J43-(S43+U43+Y43)</f>
        <v>233618.62999999989</v>
      </c>
      <c r="AB43" s="17">
        <f>K43-(T43+V43+Z43)</f>
        <v>116809.2</v>
      </c>
      <c r="AC43" s="16">
        <f>J43-(S43+U43+W43)</f>
        <v>233618.00999999978</v>
      </c>
      <c r="AD43" s="16">
        <f>K43-(T43+V43+X43)</f>
        <v>116809.2</v>
      </c>
      <c r="AE43" s="137" t="s">
        <v>59</v>
      </c>
      <c r="AF43" s="14">
        <v>1</v>
      </c>
      <c r="AG43" s="13"/>
    </row>
    <row r="44" spans="1:34" ht="64.5" customHeight="1">
      <c r="A44" s="136">
        <v>34</v>
      </c>
      <c r="B44" s="101" t="s">
        <v>102</v>
      </c>
      <c r="C44" s="135">
        <v>45862</v>
      </c>
      <c r="D44" s="135">
        <v>2053497</v>
      </c>
      <c r="E44" s="135">
        <v>7381457.3899999997</v>
      </c>
      <c r="F44" s="135" t="s">
        <v>2</v>
      </c>
      <c r="G44" s="92">
        <f>+H44-I44</f>
        <v>-30500</v>
      </c>
      <c r="H44" s="100">
        <v>7381457.75</v>
      </c>
      <c r="I44" s="100">
        <v>7411957.75</v>
      </c>
      <c r="J44" s="100">
        <v>6963639.75</v>
      </c>
      <c r="K44" s="100">
        <v>417818</v>
      </c>
      <c r="L44" s="100">
        <v>6963639.3899999997</v>
      </c>
      <c r="M44" s="100">
        <v>375948</v>
      </c>
      <c r="N44" s="104" t="s">
        <v>101</v>
      </c>
      <c r="O44" s="25">
        <v>373229.28</v>
      </c>
      <c r="P44" s="25">
        <v>373229.28</v>
      </c>
      <c r="Q44" s="24">
        <f>+O44-P44</f>
        <v>0</v>
      </c>
      <c r="R44" s="23">
        <f>+Q44/L44</f>
        <v>0</v>
      </c>
      <c r="S44" s="22">
        <v>1391727.88</v>
      </c>
      <c r="T44" s="22">
        <v>0</v>
      </c>
      <c r="U44" s="22">
        <v>4067139.03</v>
      </c>
      <c r="V44" s="21">
        <v>0</v>
      </c>
      <c r="W44" s="20">
        <v>1567762</v>
      </c>
      <c r="X44" s="19">
        <v>261772</v>
      </c>
      <c r="Y44" s="19">
        <v>1567761.58</v>
      </c>
      <c r="Z44" s="19">
        <v>136455.20000000001</v>
      </c>
      <c r="AA44" s="133">
        <f>J44-(S44+U44+Y44)</f>
        <v>-62988.740000000224</v>
      </c>
      <c r="AB44" s="17">
        <f>K44-(T44+V44+Z44)</f>
        <v>281362.8</v>
      </c>
      <c r="AC44" s="132">
        <f>J44-(S44+U44+W44)</f>
        <v>-62989.160000000149</v>
      </c>
      <c r="AD44" s="16">
        <f>K44-(T44+V44+X44)</f>
        <v>156046</v>
      </c>
      <c r="AE44" s="55" t="s">
        <v>59</v>
      </c>
      <c r="AF44" s="54">
        <v>1</v>
      </c>
      <c r="AG44" s="13"/>
    </row>
    <row r="45" spans="1:34" ht="68.25" customHeight="1">
      <c r="A45" s="96"/>
      <c r="B45" s="134"/>
      <c r="C45" s="96"/>
      <c r="D45" s="96"/>
      <c r="E45" s="96"/>
      <c r="F45" s="96"/>
      <c r="G45" s="92">
        <f>+H45-I45</f>
        <v>0</v>
      </c>
      <c r="H45" s="96"/>
      <c r="I45" s="96"/>
      <c r="J45" s="96"/>
      <c r="K45" s="96"/>
      <c r="L45" s="96"/>
      <c r="M45" s="96"/>
      <c r="N45" s="104" t="s">
        <v>100</v>
      </c>
      <c r="O45" s="25">
        <v>1130806.6599999999</v>
      </c>
      <c r="P45" s="25">
        <v>1130806.6599999999</v>
      </c>
      <c r="Q45" s="24">
        <f>+O45-P45</f>
        <v>0</v>
      </c>
      <c r="R45" s="23">
        <f>+Q45/L44</f>
        <v>0</v>
      </c>
      <c r="S45" s="22"/>
      <c r="T45" s="22"/>
      <c r="U45" s="22"/>
      <c r="V45" s="21"/>
      <c r="W45" s="20"/>
      <c r="X45" s="19"/>
      <c r="Y45" s="19"/>
      <c r="Z45" s="19"/>
      <c r="AA45" s="133"/>
      <c r="AB45" s="17"/>
      <c r="AC45" s="132"/>
      <c r="AD45" s="16"/>
      <c r="AE45" s="96"/>
      <c r="AF45" s="96"/>
      <c r="AG45" s="13"/>
    </row>
    <row r="46" spans="1:34" ht="51" customHeight="1">
      <c r="A46" s="95">
        <v>35</v>
      </c>
      <c r="B46" s="31" t="s">
        <v>99</v>
      </c>
      <c r="C46" s="30">
        <v>228839</v>
      </c>
      <c r="D46" s="30">
        <v>2226592</v>
      </c>
      <c r="E46" s="26">
        <v>4262854.71</v>
      </c>
      <c r="F46" s="29" t="s">
        <v>26</v>
      </c>
      <c r="G46" s="92">
        <f>+H46-I46</f>
        <v>0</v>
      </c>
      <c r="H46" s="19">
        <v>4262854.71</v>
      </c>
      <c r="I46" s="20">
        <v>4262854.71</v>
      </c>
      <c r="J46" s="27">
        <v>3947087.69</v>
      </c>
      <c r="K46" s="26">
        <v>315767.02</v>
      </c>
      <c r="L46" s="26">
        <v>3743812.71</v>
      </c>
      <c r="M46" s="26">
        <v>277041.59999999998</v>
      </c>
      <c r="N46" s="104" t="s">
        <v>98</v>
      </c>
      <c r="O46" s="25">
        <v>1125744.27</v>
      </c>
      <c r="P46" s="25">
        <v>1125744.27</v>
      </c>
      <c r="Q46" s="24">
        <f>+O46-P46</f>
        <v>0</v>
      </c>
      <c r="R46" s="23">
        <f>+Q46/L46</f>
        <v>0</v>
      </c>
      <c r="S46" s="22">
        <v>747915.07</v>
      </c>
      <c r="T46" s="22">
        <v>0</v>
      </c>
      <c r="U46" s="22">
        <v>2740785.7</v>
      </c>
      <c r="V46" s="21">
        <v>0</v>
      </c>
      <c r="W46" s="20">
        <v>291112</v>
      </c>
      <c r="X46" s="19">
        <v>191851</v>
      </c>
      <c r="Y46" s="19">
        <v>125624.81</v>
      </c>
      <c r="Z46" s="19">
        <v>81033.13</v>
      </c>
      <c r="AA46" s="18">
        <f>J46-(S46+U46+Y46)</f>
        <v>332762.10999999987</v>
      </c>
      <c r="AB46" s="17">
        <f>K46-(T46+V46+Z46)</f>
        <v>234733.89</v>
      </c>
      <c r="AC46" s="16">
        <f>J46-(S46+U46+W46)</f>
        <v>167274.91999999993</v>
      </c>
      <c r="AD46" s="16">
        <f>K46-(T46+V46+X46)</f>
        <v>123916.02000000002</v>
      </c>
      <c r="AE46" s="15" t="s">
        <v>87</v>
      </c>
      <c r="AF46" s="14">
        <v>0.7</v>
      </c>
      <c r="AG46" s="13">
        <f>VLOOKUP(D46,'[2]EN EJECUCION'!$D$9:$AN$55,37,FALSE)</f>
        <v>0.7</v>
      </c>
      <c r="AH46" t="str">
        <f>VLOOKUP(D46,'[1]EN EJECUCION'!$D$9:$AP$54,39,FALSE)</f>
        <v>EN EJECUCION FUERA DE PLAZO CONTRACTUAL</v>
      </c>
    </row>
    <row r="47" spans="1:34" ht="31.5" customHeight="1">
      <c r="A47" s="95">
        <v>36</v>
      </c>
      <c r="B47" s="31" t="s">
        <v>97</v>
      </c>
      <c r="C47" s="30">
        <v>243491</v>
      </c>
      <c r="D47" s="30">
        <v>2221352</v>
      </c>
      <c r="E47" s="26">
        <v>9883304.1600000001</v>
      </c>
      <c r="F47" s="29" t="s">
        <v>44</v>
      </c>
      <c r="G47" s="92">
        <f>+H47-I47</f>
        <v>0</v>
      </c>
      <c r="H47" s="19">
        <v>9883304.4900000002</v>
      </c>
      <c r="I47" s="20">
        <v>9883304.4900000002</v>
      </c>
      <c r="J47" s="27">
        <v>9323872.1600000001</v>
      </c>
      <c r="K47" s="26">
        <v>559432.32999999996</v>
      </c>
      <c r="L47" s="26">
        <v>8391484.9499999993</v>
      </c>
      <c r="M47" s="26">
        <v>477000</v>
      </c>
      <c r="N47" s="26"/>
      <c r="O47" s="25"/>
      <c r="P47" s="25"/>
      <c r="Q47" s="24"/>
      <c r="R47" s="23"/>
      <c r="S47" s="22">
        <v>0</v>
      </c>
      <c r="T47" s="22">
        <v>0</v>
      </c>
      <c r="U47" s="22">
        <v>5609411.0700000012</v>
      </c>
      <c r="V47" s="29">
        <v>126064.29999999999</v>
      </c>
      <c r="W47" s="20">
        <v>1975807</v>
      </c>
      <c r="X47" s="19">
        <v>224872</v>
      </c>
      <c r="Y47" s="19">
        <v>1770829.31</v>
      </c>
      <c r="Z47" s="19">
        <v>145592.85</v>
      </c>
      <c r="AA47" s="18">
        <f>J47-(S47+U47+Y47)</f>
        <v>1943631.7799999993</v>
      </c>
      <c r="AB47" s="17">
        <f>K47-(T47+V47+Z47)</f>
        <v>287775.17999999993</v>
      </c>
      <c r="AC47" s="16">
        <f>J47-(S47+U47+W47)</f>
        <v>1738654.0899999989</v>
      </c>
      <c r="AD47" s="16">
        <f>K47-(T47+V47+X47)</f>
        <v>208496.02999999997</v>
      </c>
      <c r="AE47" s="15" t="s">
        <v>96</v>
      </c>
      <c r="AF47" s="14">
        <v>0.51</v>
      </c>
      <c r="AG47" s="13">
        <f>VLOOKUP(D47,'[2]EN EJECUCION'!$D$9:$AN$55,37,FALSE)</f>
        <v>0.39200000000000002</v>
      </c>
      <c r="AH47" t="str">
        <f>VLOOKUP(D47,'[1]EN EJECUCION'!$D$9:$AP$54,39,FALSE)</f>
        <v>EN EJECUCION</v>
      </c>
    </row>
    <row r="48" spans="1:34" ht="60.75" customHeight="1">
      <c r="A48" s="95">
        <v>37</v>
      </c>
      <c r="B48" s="31" t="s">
        <v>95</v>
      </c>
      <c r="C48" s="30">
        <v>180653</v>
      </c>
      <c r="D48" s="30">
        <v>2136236</v>
      </c>
      <c r="E48" s="26">
        <v>3148494.16</v>
      </c>
      <c r="F48" s="29" t="s">
        <v>16</v>
      </c>
      <c r="G48" s="92">
        <f>+H48-I48</f>
        <v>0</v>
      </c>
      <c r="H48" s="19">
        <v>3148494.15</v>
      </c>
      <c r="I48" s="20">
        <v>3148494.15</v>
      </c>
      <c r="J48" s="27">
        <v>2937525.63</v>
      </c>
      <c r="K48" s="26">
        <v>210968.52</v>
      </c>
      <c r="L48" s="26">
        <v>2937525.64</v>
      </c>
      <c r="M48" s="26">
        <v>209955</v>
      </c>
      <c r="N48" s="35" t="s">
        <v>94</v>
      </c>
      <c r="O48" s="45">
        <v>178215.34</v>
      </c>
      <c r="P48" s="25">
        <v>178215.34</v>
      </c>
      <c r="Q48" s="24">
        <f>+O48-P48</f>
        <v>0</v>
      </c>
      <c r="R48" s="23">
        <v>0</v>
      </c>
      <c r="S48" s="22">
        <v>0</v>
      </c>
      <c r="T48" s="22">
        <v>0</v>
      </c>
      <c r="U48" s="22">
        <v>2721695.7600000007</v>
      </c>
      <c r="V48" s="29">
        <v>84856.82</v>
      </c>
      <c r="W48" s="20">
        <v>0</v>
      </c>
      <c r="X48" s="19">
        <v>125099</v>
      </c>
      <c r="Y48" s="19">
        <v>0</v>
      </c>
      <c r="Z48" s="19">
        <v>125099</v>
      </c>
      <c r="AA48" s="18">
        <f>J48-(S48+U48+Y48)</f>
        <v>215829.86999999918</v>
      </c>
      <c r="AB48" s="17">
        <f>K48-(T48+V48+Z48)</f>
        <v>1012.6999999999825</v>
      </c>
      <c r="AC48" s="16">
        <f>J48-(S48+U48+W48)</f>
        <v>215829.86999999918</v>
      </c>
      <c r="AD48" s="16">
        <f>K48-(T48+V48+X48)</f>
        <v>1012.6999999999825</v>
      </c>
      <c r="AE48" s="15" t="s">
        <v>87</v>
      </c>
      <c r="AF48" s="14">
        <v>0.92</v>
      </c>
      <c r="AG48" s="13">
        <f>VLOOKUP(D48,'[2]EN EJECUCION'!$D$9:$AN$55,37,FALSE)</f>
        <v>0.9</v>
      </c>
      <c r="AH48" t="str">
        <f>VLOOKUP(D48,'[1]EN EJECUCION'!$D$9:$AP$54,39,FALSE)</f>
        <v>EN EJECUCION FUERA DE PLAZO CONTRACTUAL</v>
      </c>
    </row>
    <row r="49" spans="1:34" ht="31.5" customHeight="1">
      <c r="A49" s="95">
        <v>38</v>
      </c>
      <c r="B49" s="31" t="s">
        <v>93</v>
      </c>
      <c r="C49" s="30">
        <v>248135</v>
      </c>
      <c r="D49" s="30">
        <v>2224113</v>
      </c>
      <c r="E49" s="26">
        <v>4018642.05</v>
      </c>
      <c r="F49" s="29" t="s">
        <v>6</v>
      </c>
      <c r="G49" s="92">
        <f>+H49-I49</f>
        <v>0.38999999966472387</v>
      </c>
      <c r="H49" s="19">
        <v>4125219.05</v>
      </c>
      <c r="I49" s="20">
        <v>4125218.66</v>
      </c>
      <c r="J49" s="27">
        <v>4018642.05</v>
      </c>
      <c r="K49" s="26">
        <v>106577</v>
      </c>
      <c r="L49" s="26">
        <v>3616777.85</v>
      </c>
      <c r="M49" s="26">
        <v>0</v>
      </c>
      <c r="N49" s="26"/>
      <c r="O49" s="25"/>
      <c r="P49" s="25"/>
      <c r="Q49" s="24"/>
      <c r="R49" s="23"/>
      <c r="S49" s="22">
        <v>0</v>
      </c>
      <c r="T49" s="22">
        <v>0</v>
      </c>
      <c r="U49" s="22">
        <v>2760952.48</v>
      </c>
      <c r="V49" s="21">
        <v>0</v>
      </c>
      <c r="W49" s="20">
        <v>86585</v>
      </c>
      <c r="X49" s="19">
        <v>0</v>
      </c>
      <c r="Y49" s="19">
        <v>86584.33</v>
      </c>
      <c r="Z49" s="19">
        <v>0</v>
      </c>
      <c r="AA49" s="18">
        <f>J49-(S49+U49+Y49)</f>
        <v>1171105.2399999998</v>
      </c>
      <c r="AB49" s="17">
        <f>K49-(T49+V49+Z49)</f>
        <v>106577</v>
      </c>
      <c r="AC49" s="16">
        <f>J49-(S49+U49+W49)</f>
        <v>1171104.5699999998</v>
      </c>
      <c r="AD49" s="16">
        <f>K49-(T49+V49+X49)</f>
        <v>106577</v>
      </c>
      <c r="AE49" s="15" t="s">
        <v>92</v>
      </c>
      <c r="AF49" s="14">
        <v>0.62609999999999999</v>
      </c>
      <c r="AG49" s="13">
        <f>VLOOKUP(D49,'[2]EN EJECUCION'!$D$9:$AN$55,37,FALSE)</f>
        <v>0.62609999999999999</v>
      </c>
      <c r="AH49" t="str">
        <f>VLOOKUP(D49,'[1]EN EJECUCION'!$D$9:$AP$54,39,FALSE)</f>
        <v>CON RESOLUCION DE CONTRATO</v>
      </c>
    </row>
    <row r="50" spans="1:34" ht="31.5" customHeight="1">
      <c r="A50" s="95">
        <v>39</v>
      </c>
      <c r="B50" s="31" t="s">
        <v>91</v>
      </c>
      <c r="C50" s="30">
        <v>252546</v>
      </c>
      <c r="D50" s="30">
        <v>2175925</v>
      </c>
      <c r="E50" s="26">
        <v>11049976.74</v>
      </c>
      <c r="F50" s="29" t="s">
        <v>6</v>
      </c>
      <c r="G50" s="92">
        <f>+H50-I50</f>
        <v>-125905.55999999866</v>
      </c>
      <c r="H50" s="19">
        <v>11293076.23</v>
      </c>
      <c r="I50" s="20">
        <v>11418981.789999999</v>
      </c>
      <c r="J50" s="27">
        <v>11049977.23</v>
      </c>
      <c r="K50" s="26">
        <v>243099</v>
      </c>
      <c r="L50" s="26">
        <v>9944979.0700000003</v>
      </c>
      <c r="M50" s="26">
        <v>218700</v>
      </c>
      <c r="N50" s="26"/>
      <c r="O50" s="25"/>
      <c r="P50" s="25"/>
      <c r="Q50" s="24"/>
      <c r="R50" s="23"/>
      <c r="S50" s="22">
        <v>0</v>
      </c>
      <c r="T50" s="22">
        <v>0</v>
      </c>
      <c r="U50" s="22">
        <v>0</v>
      </c>
      <c r="V50" s="21">
        <v>0</v>
      </c>
      <c r="W50" s="20">
        <v>3475321</v>
      </c>
      <c r="X50" s="19">
        <v>241244</v>
      </c>
      <c r="Y50" s="19">
        <v>3008629.2300000004</v>
      </c>
      <c r="Z50" s="19">
        <v>130699.29999999999</v>
      </c>
      <c r="AA50" s="18">
        <f>J50-(S50+U50+Y50)</f>
        <v>8041348</v>
      </c>
      <c r="AB50" s="17">
        <f>K50-(T50+V50+Z50)</f>
        <v>112399.70000000001</v>
      </c>
      <c r="AC50" s="16">
        <f>J50-(S50+U50+W50)</f>
        <v>7574656.2300000004</v>
      </c>
      <c r="AD50" s="16">
        <f>K50-(T50+V50+X50)</f>
        <v>1855</v>
      </c>
      <c r="AE50" s="15" t="s">
        <v>63</v>
      </c>
      <c r="AF50" s="14">
        <v>0.12</v>
      </c>
      <c r="AG50" s="13"/>
      <c r="AH50" t="str">
        <f>VLOOKUP(D50,'[1]EN EJECUCION'!$D$9:$AP$54,39,FALSE)</f>
        <v>EJECUCION CON ATRASO</v>
      </c>
    </row>
    <row r="51" spans="1:34" ht="31.5" customHeight="1">
      <c r="A51" s="95">
        <v>40</v>
      </c>
      <c r="B51" s="31" t="s">
        <v>90</v>
      </c>
      <c r="C51" s="30">
        <v>265272</v>
      </c>
      <c r="D51" s="30">
        <v>2185160</v>
      </c>
      <c r="E51" s="26">
        <v>3768999.85</v>
      </c>
      <c r="F51" s="29" t="s">
        <v>44</v>
      </c>
      <c r="G51" s="92">
        <f>+H51-I51</f>
        <v>0</v>
      </c>
      <c r="H51" s="19">
        <v>4016635.46</v>
      </c>
      <c r="I51" s="20">
        <v>4016635.46</v>
      </c>
      <c r="J51" s="27">
        <v>3768999.85</v>
      </c>
      <c r="K51" s="26">
        <v>247635.61</v>
      </c>
      <c r="L51" s="26">
        <v>3392099.87</v>
      </c>
      <c r="M51" s="26">
        <v>0</v>
      </c>
      <c r="N51" s="30"/>
      <c r="O51" s="25"/>
      <c r="P51" s="25"/>
      <c r="Q51" s="24"/>
      <c r="R51" s="23"/>
      <c r="S51" s="22">
        <v>0</v>
      </c>
      <c r="T51" s="22">
        <v>0</v>
      </c>
      <c r="U51" s="22">
        <v>1756748.15</v>
      </c>
      <c r="V51" s="21">
        <v>0</v>
      </c>
      <c r="W51" s="20">
        <v>835715</v>
      </c>
      <c r="X51" s="19">
        <v>0</v>
      </c>
      <c r="Y51" s="19">
        <v>659286.84</v>
      </c>
      <c r="Z51" s="19">
        <v>0</v>
      </c>
      <c r="AA51" s="18">
        <f>J51-(S51+U51+Y51)</f>
        <v>1352964.8600000003</v>
      </c>
      <c r="AB51" s="17">
        <f>K51-(T51+V51+Z51)</f>
        <v>247635.61</v>
      </c>
      <c r="AC51" s="16">
        <f>J51-(S51+U51+W51)</f>
        <v>1176536.7000000002</v>
      </c>
      <c r="AD51" s="16">
        <f>K51-(T51+V51+X51)</f>
        <v>247635.61</v>
      </c>
      <c r="AE51" s="15" t="s">
        <v>76</v>
      </c>
      <c r="AF51" s="14">
        <v>0.5</v>
      </c>
      <c r="AG51" s="13"/>
      <c r="AH51" t="str">
        <f>VLOOKUP(D51,'[1]EN EJECUCION'!$D$9:$AP$54,39,FALSE)</f>
        <v>EN EJECUCION FUERA DE PLAZO CONTRACTUAL</v>
      </c>
    </row>
    <row r="52" spans="1:34" ht="31.5" customHeight="1">
      <c r="A52" s="95">
        <v>41</v>
      </c>
      <c r="B52" s="31" t="s">
        <v>89</v>
      </c>
      <c r="C52" s="30">
        <v>190683</v>
      </c>
      <c r="D52" s="30">
        <v>2215082</v>
      </c>
      <c r="E52" s="26">
        <v>5629769.2000000002</v>
      </c>
      <c r="F52" s="29" t="s">
        <v>8</v>
      </c>
      <c r="G52" s="92">
        <f>+H52-I52</f>
        <v>0</v>
      </c>
      <c r="H52" s="19">
        <v>5868318.75</v>
      </c>
      <c r="I52" s="20">
        <v>5868318.75</v>
      </c>
      <c r="J52" s="27">
        <v>5629769.21</v>
      </c>
      <c r="K52" s="26">
        <v>238549.54</v>
      </c>
      <c r="L52" s="26">
        <v>5066792.28</v>
      </c>
      <c r="M52" s="26">
        <v>238000</v>
      </c>
      <c r="N52" s="26"/>
      <c r="O52" s="25"/>
      <c r="P52" s="25"/>
      <c r="Q52" s="24"/>
      <c r="R52" s="23"/>
      <c r="S52" s="22">
        <v>0</v>
      </c>
      <c r="T52" s="22">
        <v>0</v>
      </c>
      <c r="U52" s="22">
        <v>2176716.91</v>
      </c>
      <c r="V52" s="21">
        <v>0</v>
      </c>
      <c r="W52" s="20">
        <v>1423943</v>
      </c>
      <c r="X52" s="19">
        <v>153000</v>
      </c>
      <c r="Y52" s="19">
        <v>1390946.15</v>
      </c>
      <c r="Z52" s="19">
        <v>153000</v>
      </c>
      <c r="AA52" s="18">
        <f>J52-(S52+U52+Y52)</f>
        <v>2062106.15</v>
      </c>
      <c r="AB52" s="17">
        <f>K52-(T52+V52+Z52)</f>
        <v>85549.540000000008</v>
      </c>
      <c r="AC52" s="16">
        <f>J52-(S52+U52+W52)</f>
        <v>2029109.2999999998</v>
      </c>
      <c r="AD52" s="16">
        <f>K52-(T52+V52+X52)</f>
        <v>85549.540000000008</v>
      </c>
      <c r="AE52" s="15" t="s">
        <v>63</v>
      </c>
      <c r="AF52" s="14">
        <v>0.19489999999999999</v>
      </c>
      <c r="AG52" s="13"/>
      <c r="AH52" t="str">
        <f>VLOOKUP(D52,'[1]EN EJECUCION'!$D$9:$AP$54,39,FALSE)</f>
        <v>EJECUCION CON ATRASO</v>
      </c>
    </row>
    <row r="53" spans="1:34" ht="31.5" customHeight="1">
      <c r="A53" s="95">
        <v>42</v>
      </c>
      <c r="B53" s="31" t="s">
        <v>88</v>
      </c>
      <c r="C53" s="30">
        <v>233649</v>
      </c>
      <c r="D53" s="30">
        <v>2224084</v>
      </c>
      <c r="E53" s="26">
        <v>3629753.84</v>
      </c>
      <c r="F53" s="33" t="s">
        <v>4</v>
      </c>
      <c r="G53" s="92">
        <f>+H53-I53</f>
        <v>0</v>
      </c>
      <c r="H53" s="19">
        <v>3787286.88</v>
      </c>
      <c r="I53" s="19">
        <v>3787286.88</v>
      </c>
      <c r="J53" s="27">
        <v>3629753.85</v>
      </c>
      <c r="K53" s="26">
        <v>157533.03</v>
      </c>
      <c r="L53" s="26">
        <v>3266778.46</v>
      </c>
      <c r="M53" s="26">
        <v>0</v>
      </c>
      <c r="N53" s="26"/>
      <c r="O53" s="25"/>
      <c r="P53" s="25"/>
      <c r="Q53" s="24"/>
      <c r="R53" s="23"/>
      <c r="S53" s="22">
        <v>0</v>
      </c>
      <c r="T53" s="22">
        <v>0</v>
      </c>
      <c r="U53" s="22">
        <v>223947.27</v>
      </c>
      <c r="V53" s="21">
        <v>0</v>
      </c>
      <c r="W53" s="20">
        <v>1009309</v>
      </c>
      <c r="X53" s="19">
        <v>0</v>
      </c>
      <c r="Y53" s="19">
        <v>1009308.6000000002</v>
      </c>
      <c r="Z53" s="19">
        <v>0</v>
      </c>
      <c r="AA53" s="18">
        <f>J53-(S53+U53+Y53)</f>
        <v>2396497.98</v>
      </c>
      <c r="AB53" s="17">
        <f>K53-(T53+V53+Z53)</f>
        <v>157533.03</v>
      </c>
      <c r="AC53" s="16">
        <f>J53-(S53+U53+W53)</f>
        <v>2396497.58</v>
      </c>
      <c r="AD53" s="16">
        <f>K53-(T53+V53+X53)</f>
        <v>157533.03</v>
      </c>
      <c r="AE53" s="15" t="s">
        <v>87</v>
      </c>
      <c r="AF53" s="14">
        <v>0.32170000000000004</v>
      </c>
      <c r="AG53" s="13"/>
      <c r="AH53" t="str">
        <f>VLOOKUP(D53,'[1]EN EJECUCION'!$D$9:$AP$54,39,FALSE)</f>
        <v>EN EJECUCION FUERA DE PLAZO CONTRACTUAL</v>
      </c>
    </row>
    <row r="54" spans="1:34" s="108" customFormat="1" ht="61.5" customHeight="1">
      <c r="A54" s="86">
        <v>43</v>
      </c>
      <c r="B54" s="85" t="s">
        <v>86</v>
      </c>
      <c r="C54" s="84">
        <v>235576</v>
      </c>
      <c r="D54" s="84">
        <v>2162830</v>
      </c>
      <c r="E54" s="80">
        <v>11250824.460000001</v>
      </c>
      <c r="F54" s="131" t="s">
        <v>22</v>
      </c>
      <c r="G54" s="114">
        <f>+H54-I54</f>
        <v>-189823.58999999985</v>
      </c>
      <c r="H54" s="73">
        <v>11250824.460000001</v>
      </c>
      <c r="I54" s="73">
        <v>11440648.050000001</v>
      </c>
      <c r="J54" s="130">
        <v>10703452.49</v>
      </c>
      <c r="K54" s="80">
        <v>547371.97</v>
      </c>
      <c r="L54" s="80">
        <v>10649935.23</v>
      </c>
      <c r="M54" s="80">
        <v>492570</v>
      </c>
      <c r="N54" s="112" t="s">
        <v>85</v>
      </c>
      <c r="O54" s="77">
        <v>112824.99</v>
      </c>
      <c r="P54" s="77">
        <v>0</v>
      </c>
      <c r="Q54" s="77">
        <f>+O54-P54</f>
        <v>112824.99</v>
      </c>
      <c r="R54" s="76">
        <f>+Q54/L54</f>
        <v>1.0593960203831212E-2</v>
      </c>
      <c r="S54" s="75">
        <v>0</v>
      </c>
      <c r="T54" s="75">
        <v>0</v>
      </c>
      <c r="U54" s="75">
        <v>6633046.7100000009</v>
      </c>
      <c r="V54" s="74">
        <v>0</v>
      </c>
      <c r="W54" s="73">
        <v>3769887</v>
      </c>
      <c r="X54" s="73">
        <v>454665</v>
      </c>
      <c r="Y54" s="73">
        <v>3769886.77</v>
      </c>
      <c r="Z54" s="73">
        <v>237716.4</v>
      </c>
      <c r="AA54" s="72">
        <f>J54-(S54+U54+Y54)</f>
        <v>300519.00999999978</v>
      </c>
      <c r="AB54" s="72">
        <f>K54-(T54+V54+Z54)</f>
        <v>309655.56999999995</v>
      </c>
      <c r="AC54" s="71">
        <f>J54-(S54+U54+W54)</f>
        <v>300518.77999999933</v>
      </c>
      <c r="AD54" s="71">
        <f>K54-(T54+V54+X54)</f>
        <v>92706.969999999972</v>
      </c>
      <c r="AE54" s="129" t="s">
        <v>84</v>
      </c>
      <c r="AF54" s="69">
        <v>0.98</v>
      </c>
      <c r="AG54" s="109"/>
      <c r="AH54" s="108" t="str">
        <f>VLOOKUP(D54,'[1]EN EJECUCION'!$D$9:$AP$54,39,FALSE)</f>
        <v xml:space="preserve">EN EJECUCION  </v>
      </c>
    </row>
    <row r="55" spans="1:34" s="108" customFormat="1" ht="46.5" customHeight="1">
      <c r="A55" s="119">
        <v>44</v>
      </c>
      <c r="B55" s="128" t="s">
        <v>83</v>
      </c>
      <c r="C55" s="127">
        <v>87876</v>
      </c>
      <c r="D55" s="127">
        <v>2084422</v>
      </c>
      <c r="E55" s="127">
        <v>18581642.890000001</v>
      </c>
      <c r="F55" s="127" t="s">
        <v>82</v>
      </c>
      <c r="G55" s="114">
        <f>+H55-I55</f>
        <v>-119000</v>
      </c>
      <c r="H55" s="122">
        <v>18581642.890000001</v>
      </c>
      <c r="I55" s="122">
        <v>18700642.890000001</v>
      </c>
      <c r="J55" s="122">
        <v>17578844.43</v>
      </c>
      <c r="K55" s="122">
        <v>1002798.46</v>
      </c>
      <c r="L55" s="122">
        <v>15820959.99</v>
      </c>
      <c r="M55" s="122">
        <v>675336.42</v>
      </c>
      <c r="N55" s="112" t="s">
        <v>81</v>
      </c>
      <c r="O55" s="77">
        <v>2013473.3</v>
      </c>
      <c r="P55" s="77">
        <v>2390325.75</v>
      </c>
      <c r="Q55" s="77">
        <f>+O55-P55</f>
        <v>-376852.44999999995</v>
      </c>
      <c r="R55" s="76">
        <f>+Q55/L55</f>
        <v>-2.3819821947479683E-2</v>
      </c>
      <c r="S55" s="75">
        <v>0</v>
      </c>
      <c r="T55" s="75">
        <v>0</v>
      </c>
      <c r="U55" s="75">
        <v>3164191.99</v>
      </c>
      <c r="V55" s="74">
        <v>0</v>
      </c>
      <c r="W55" s="73">
        <v>10339732</v>
      </c>
      <c r="X55" s="73">
        <v>601050</v>
      </c>
      <c r="Y55" s="73">
        <v>10339731.18</v>
      </c>
      <c r="Z55" s="73">
        <v>542520.24</v>
      </c>
      <c r="AA55" s="72">
        <f>J55-(S55+U55+Y55)</f>
        <v>4074921.26</v>
      </c>
      <c r="AB55" s="72">
        <f>K55-(T55+V55+Z55)</f>
        <v>460278.22</v>
      </c>
      <c r="AC55" s="71">
        <f>J55-(S55+U55+W55)</f>
        <v>4074920.4399999995</v>
      </c>
      <c r="AD55" s="71">
        <f>K55-(T55+V55+X55)</f>
        <v>401748.45999999996</v>
      </c>
      <c r="AE55" s="119" t="s">
        <v>80</v>
      </c>
      <c r="AF55" s="118">
        <v>0.7</v>
      </c>
      <c r="AG55" s="109"/>
      <c r="AH55" s="108" t="str">
        <f>VLOOKUP(D55,'[1]EN EJECUCION'!$D$9:$AP$54,39,FALSE)</f>
        <v>EJECUCION CON ATRASO</v>
      </c>
    </row>
    <row r="56" spans="1:34" s="108" customFormat="1" ht="53.25" customHeight="1">
      <c r="A56" s="110"/>
      <c r="B56" s="126"/>
      <c r="C56" s="110"/>
      <c r="D56" s="110"/>
      <c r="E56" s="110"/>
      <c r="F56" s="110"/>
      <c r="G56" s="114">
        <f>+H56-I56</f>
        <v>0</v>
      </c>
      <c r="H56" s="110"/>
      <c r="I56" s="110"/>
      <c r="J56" s="110"/>
      <c r="K56" s="110"/>
      <c r="L56" s="110"/>
      <c r="M56" s="110"/>
      <c r="N56" s="112" t="s">
        <v>79</v>
      </c>
      <c r="O56" s="77">
        <v>4902235.96</v>
      </c>
      <c r="P56" s="77">
        <v>2302953.67</v>
      </c>
      <c r="Q56" s="77">
        <f>+O56-P56</f>
        <v>2599282.29</v>
      </c>
      <c r="R56" s="76">
        <f>+Q56/L55</f>
        <v>0.16429358848280609</v>
      </c>
      <c r="S56" s="75"/>
      <c r="T56" s="75"/>
      <c r="U56" s="75"/>
      <c r="V56" s="74"/>
      <c r="W56" s="73"/>
      <c r="X56" s="73"/>
      <c r="Y56" s="73"/>
      <c r="Z56" s="73"/>
      <c r="AA56" s="72"/>
      <c r="AB56" s="72"/>
      <c r="AC56" s="71"/>
      <c r="AD56" s="71"/>
      <c r="AE56" s="110"/>
      <c r="AF56" s="110"/>
      <c r="AG56" s="109"/>
    </row>
    <row r="57" spans="1:34" ht="31.5" customHeight="1">
      <c r="A57" s="95">
        <v>45</v>
      </c>
      <c r="B57" s="31" t="s">
        <v>78</v>
      </c>
      <c r="C57" s="30">
        <v>269976</v>
      </c>
      <c r="D57" s="30">
        <v>2186149</v>
      </c>
      <c r="E57" s="26">
        <v>3920880.2</v>
      </c>
      <c r="F57" s="29" t="s">
        <v>8</v>
      </c>
      <c r="G57" s="92">
        <f>+H57-I57</f>
        <v>3</v>
      </c>
      <c r="H57" s="19">
        <v>3920883.2</v>
      </c>
      <c r="I57" s="20">
        <v>3920880.2</v>
      </c>
      <c r="J57" s="125">
        <v>3787155.9400000004</v>
      </c>
      <c r="K57" s="26">
        <v>133727.26</v>
      </c>
      <c r="L57" s="26">
        <v>3408440.35</v>
      </c>
      <c r="M57" s="26">
        <v>120072.15</v>
      </c>
      <c r="N57" s="26"/>
      <c r="O57" s="25"/>
      <c r="P57" s="25"/>
      <c r="Q57" s="24"/>
      <c r="R57" s="23"/>
      <c r="S57" s="22">
        <v>0</v>
      </c>
      <c r="T57" s="22">
        <v>0</v>
      </c>
      <c r="U57" s="22">
        <v>1841998.3900000001</v>
      </c>
      <c r="V57" s="21">
        <v>0</v>
      </c>
      <c r="W57" s="20">
        <v>1902140</v>
      </c>
      <c r="X57" s="19">
        <v>127069</v>
      </c>
      <c r="Y57" s="19">
        <v>1868549.4</v>
      </c>
      <c r="Z57" s="19">
        <v>114067.52000000002</v>
      </c>
      <c r="AA57" s="18">
        <f>J57-(S57+U57+Y57)</f>
        <v>76608.150000000373</v>
      </c>
      <c r="AB57" s="17">
        <f>K57-(T57+V57+Z57)</f>
        <v>19659.739999999991</v>
      </c>
      <c r="AC57" s="16">
        <f>J57-(S57+U57+W57)</f>
        <v>43017.550000000279</v>
      </c>
      <c r="AD57" s="16">
        <f>K57-(T57+V57+X57)</f>
        <v>6658.2600000000093</v>
      </c>
      <c r="AE57" s="15" t="s">
        <v>76</v>
      </c>
      <c r="AF57" s="14">
        <v>0.93269999999999997</v>
      </c>
      <c r="AG57" s="13"/>
      <c r="AH57" t="str">
        <f>VLOOKUP(D57,'[1]EN EJECUCION'!$D$9:$AP$54,39,FALSE)</f>
        <v>EN EJECUCION FUERA DE PLAZO CONTRACTUAL</v>
      </c>
    </row>
    <row r="58" spans="1:34" ht="31.5" customHeight="1">
      <c r="A58" s="95">
        <v>46</v>
      </c>
      <c r="B58" s="31" t="s">
        <v>77</v>
      </c>
      <c r="C58" s="30">
        <v>273201</v>
      </c>
      <c r="D58" s="30">
        <v>2188391</v>
      </c>
      <c r="E58" s="26">
        <v>7474502.3200000003</v>
      </c>
      <c r="F58" s="29" t="s">
        <v>50</v>
      </c>
      <c r="G58" s="92">
        <f>+H58-I58</f>
        <v>0</v>
      </c>
      <c r="H58" s="19">
        <v>7474502.3200000003</v>
      </c>
      <c r="I58" s="20">
        <v>7474502.3200000003</v>
      </c>
      <c r="J58" s="125">
        <v>7155684.6900000004</v>
      </c>
      <c r="K58" s="26">
        <v>318817.63</v>
      </c>
      <c r="L58" s="26">
        <v>6440116.2199999997</v>
      </c>
      <c r="M58" s="26">
        <v>286706.34000000003</v>
      </c>
      <c r="N58" s="26"/>
      <c r="O58" s="25"/>
      <c r="P58" s="25"/>
      <c r="Q58" s="24"/>
      <c r="R58" s="23"/>
      <c r="S58" s="22">
        <v>0</v>
      </c>
      <c r="T58" s="22">
        <v>0</v>
      </c>
      <c r="U58" s="22">
        <v>0</v>
      </c>
      <c r="V58" s="21">
        <v>0</v>
      </c>
      <c r="W58" s="20">
        <v>5716838</v>
      </c>
      <c r="X58" s="19">
        <v>268904</v>
      </c>
      <c r="Y58" s="19">
        <v>3421594.03</v>
      </c>
      <c r="Z58" s="19">
        <v>224435.75</v>
      </c>
      <c r="AA58" s="18">
        <f>J58-(S58+U58+Y58)</f>
        <v>3734090.6600000006</v>
      </c>
      <c r="AB58" s="17">
        <f>K58-(T58+V58+Z58)</f>
        <v>94381.88</v>
      </c>
      <c r="AC58" s="16">
        <f>J58-(S58+U58+W58)</f>
        <v>1438846.6900000004</v>
      </c>
      <c r="AD58" s="16">
        <f>K58-(T58+V58+X58)</f>
        <v>49913.630000000005</v>
      </c>
      <c r="AE58" s="15" t="s">
        <v>76</v>
      </c>
      <c r="AF58" s="14">
        <v>0.85</v>
      </c>
      <c r="AG58" s="13"/>
      <c r="AH58" t="str">
        <f>VLOOKUP(D58,'[1]EN EJECUCION'!$D$9:$AP$54,39,FALSE)</f>
        <v>EN EJECUCION FUERA DE PLAZO CONTRACTUAL</v>
      </c>
    </row>
    <row r="59" spans="1:34" s="108" customFormat="1" ht="48" customHeight="1">
      <c r="A59" s="124">
        <v>47</v>
      </c>
      <c r="B59" s="119" t="s">
        <v>75</v>
      </c>
      <c r="C59" s="123">
        <v>248477</v>
      </c>
      <c r="D59" s="123">
        <v>2235110</v>
      </c>
      <c r="E59" s="80">
        <v>15309290.449999999</v>
      </c>
      <c r="F59" s="123" t="s">
        <v>70</v>
      </c>
      <c r="G59" s="114">
        <f>+H59-I59</f>
        <v>-120000</v>
      </c>
      <c r="H59" s="122">
        <v>14967841.33</v>
      </c>
      <c r="I59" s="122">
        <v>15087841.33</v>
      </c>
      <c r="J59" s="122">
        <v>14443476.33</v>
      </c>
      <c r="K59" s="121">
        <v>524365</v>
      </c>
      <c r="L59" s="121">
        <v>14443476.33</v>
      </c>
      <c r="M59" s="121">
        <v>471928.5</v>
      </c>
      <c r="N59" s="112" t="s">
        <v>74</v>
      </c>
      <c r="O59" s="78">
        <v>586044.21</v>
      </c>
      <c r="P59" s="77">
        <v>21792.98</v>
      </c>
      <c r="Q59" s="77">
        <f>+O59-P59</f>
        <v>564251.23</v>
      </c>
      <c r="R59" s="76">
        <v>3.9100000000000003E-2</v>
      </c>
      <c r="S59" s="120">
        <v>0</v>
      </c>
      <c r="T59" s="120">
        <v>0</v>
      </c>
      <c r="U59" s="120">
        <v>0</v>
      </c>
      <c r="V59" s="120">
        <v>0</v>
      </c>
      <c r="W59" s="120">
        <v>13322102</v>
      </c>
      <c r="X59" s="120">
        <v>77980</v>
      </c>
      <c r="Y59" s="120">
        <v>13157877.090000002</v>
      </c>
      <c r="Z59" s="120">
        <v>47979.56</v>
      </c>
      <c r="AA59" s="120">
        <f>J59-(S59+U59+Y59)</f>
        <v>1285599.2399999984</v>
      </c>
      <c r="AB59" s="120">
        <f>K59-(T59+V59+Z59)</f>
        <v>476385.44</v>
      </c>
      <c r="AC59" s="120">
        <f>J59-(S59+U59+W59)</f>
        <v>1121374.33</v>
      </c>
      <c r="AD59" s="120">
        <f>K59-(T59+V59+X59)</f>
        <v>446385</v>
      </c>
      <c r="AE59" s="119" t="s">
        <v>52</v>
      </c>
      <c r="AF59" s="118">
        <v>0.82</v>
      </c>
      <c r="AG59" s="109"/>
      <c r="AH59" s="108" t="str">
        <f>VLOOKUP(D59,'[1]EN EJECUCION'!$D$9:$AP$54,39,FALSE)</f>
        <v xml:space="preserve">EN EJECUCION </v>
      </c>
    </row>
    <row r="60" spans="1:34" s="108" customFormat="1" ht="48" customHeight="1">
      <c r="A60" s="117"/>
      <c r="B60" s="116"/>
      <c r="C60" s="115"/>
      <c r="D60" s="115"/>
      <c r="E60" s="80"/>
      <c r="F60" s="115"/>
      <c r="G60" s="114">
        <f>+H60-I60</f>
        <v>0</v>
      </c>
      <c r="H60" s="110"/>
      <c r="I60" s="110"/>
      <c r="J60" s="110"/>
      <c r="K60" s="113"/>
      <c r="L60" s="113"/>
      <c r="M60" s="113"/>
      <c r="N60" s="112" t="s">
        <v>73</v>
      </c>
      <c r="O60" s="78">
        <v>3144660.32</v>
      </c>
      <c r="P60" s="77">
        <v>2407153.4700000002</v>
      </c>
      <c r="Q60" s="77">
        <f>+O60-P60</f>
        <v>737506.84999999963</v>
      </c>
      <c r="R60" s="76">
        <v>5.1060000000000001E-2</v>
      </c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0"/>
      <c r="AF60" s="110"/>
      <c r="AG60" s="109"/>
    </row>
    <row r="61" spans="1:34" s="60" customFormat="1" ht="31.5" customHeight="1">
      <c r="A61" s="95">
        <v>48</v>
      </c>
      <c r="B61" s="31" t="s">
        <v>72</v>
      </c>
      <c r="C61" s="30">
        <v>252983</v>
      </c>
      <c r="D61" s="30">
        <v>2182208</v>
      </c>
      <c r="E61" s="26">
        <v>8673846.3399999999</v>
      </c>
      <c r="F61" s="33" t="s">
        <v>4</v>
      </c>
      <c r="G61" s="92">
        <f>+H61-I61</f>
        <v>0</v>
      </c>
      <c r="H61" s="19">
        <v>8596196.2100000009</v>
      </c>
      <c r="I61" s="19">
        <v>8596196.2100000009</v>
      </c>
      <c r="J61" s="27">
        <v>8305134.7000000011</v>
      </c>
      <c r="K61" s="26">
        <v>291061.51</v>
      </c>
      <c r="L61" s="26">
        <v>7474621.2300000004</v>
      </c>
      <c r="M61" s="26">
        <v>261945</v>
      </c>
      <c r="N61" s="26"/>
      <c r="O61" s="25"/>
      <c r="P61" s="25"/>
      <c r="Q61" s="24"/>
      <c r="R61" s="23"/>
      <c r="S61" s="22">
        <v>0</v>
      </c>
      <c r="T61" s="22">
        <v>0</v>
      </c>
      <c r="U61" s="22">
        <v>0</v>
      </c>
      <c r="V61" s="21">
        <v>0</v>
      </c>
      <c r="W61" s="20">
        <v>5953340</v>
      </c>
      <c r="X61" s="19">
        <v>172448</v>
      </c>
      <c r="Y61" s="19">
        <v>5953339.3899999997</v>
      </c>
      <c r="Z61" s="19">
        <v>172447.14</v>
      </c>
      <c r="AA61" s="18">
        <f>J61-(S61+U61+Y61)</f>
        <v>2351795.3100000015</v>
      </c>
      <c r="AB61" s="17">
        <f>K61-(T61+V61+Z61)</f>
        <v>118614.37</v>
      </c>
      <c r="AC61" s="16">
        <f>J61-(S61+U61+W61)</f>
        <v>2351794.7000000011</v>
      </c>
      <c r="AD61" s="16">
        <f>K61-(T61+V61+X61)</f>
        <v>118613.51000000001</v>
      </c>
      <c r="AE61" s="15" t="s">
        <v>52</v>
      </c>
      <c r="AF61" s="14">
        <v>0.68</v>
      </c>
      <c r="AG61" s="13"/>
      <c r="AH61" s="60" t="str">
        <f>VLOOKUP(D61,'[1]EN EJECUCION'!$D$9:$AP$54,39,FALSE)</f>
        <v xml:space="preserve">EN EJECUCION </v>
      </c>
    </row>
    <row r="62" spans="1:34" ht="57" customHeight="1">
      <c r="A62" s="95">
        <v>49</v>
      </c>
      <c r="B62" s="31" t="s">
        <v>71</v>
      </c>
      <c r="C62" s="30">
        <v>236285</v>
      </c>
      <c r="D62" s="30">
        <v>2226197</v>
      </c>
      <c r="E62" s="26">
        <v>6320501.46</v>
      </c>
      <c r="F62" s="29" t="s">
        <v>70</v>
      </c>
      <c r="G62" s="92">
        <f>+H62-I62</f>
        <v>0</v>
      </c>
      <c r="H62" s="19">
        <v>6320501.46</v>
      </c>
      <c r="I62" s="26">
        <v>6320501.46</v>
      </c>
      <c r="J62" s="27">
        <v>6052735.3600000003</v>
      </c>
      <c r="K62" s="26">
        <v>267766.09999999998</v>
      </c>
      <c r="L62" s="26">
        <v>5518145.0599999996</v>
      </c>
      <c r="M62" s="26">
        <v>263893.18</v>
      </c>
      <c r="N62" s="107" t="s">
        <v>69</v>
      </c>
      <c r="O62" s="25">
        <v>575783.14</v>
      </c>
      <c r="P62" s="25">
        <v>421941.93</v>
      </c>
      <c r="Q62" s="24">
        <f>+O62-P62</f>
        <v>153841.21000000002</v>
      </c>
      <c r="R62" s="23">
        <v>2.7900000000000001E-2</v>
      </c>
      <c r="S62" s="22">
        <v>0</v>
      </c>
      <c r="T62" s="22">
        <v>0</v>
      </c>
      <c r="U62" s="22">
        <v>0</v>
      </c>
      <c r="V62" s="21">
        <v>0</v>
      </c>
      <c r="W62" s="20">
        <v>4672477</v>
      </c>
      <c r="X62" s="19">
        <v>62069</v>
      </c>
      <c r="Y62" s="19">
        <v>4672476.91</v>
      </c>
      <c r="Z62" s="19">
        <v>62068.97</v>
      </c>
      <c r="AA62" s="18">
        <f>J62-(S62+U62+Y62)</f>
        <v>1380258.4500000002</v>
      </c>
      <c r="AB62" s="17">
        <f>K62-(T62+V62+Z62)</f>
        <v>205697.12999999998</v>
      </c>
      <c r="AC62" s="16">
        <f>J62-(S62+U62+W62)</f>
        <v>1380258.3600000003</v>
      </c>
      <c r="AD62" s="16">
        <f>K62-(T62+V62+X62)</f>
        <v>205697.09999999998</v>
      </c>
      <c r="AE62" s="15" t="s">
        <v>52</v>
      </c>
      <c r="AF62" s="14">
        <v>9.2899999999999996E-2</v>
      </c>
      <c r="AG62" s="13"/>
      <c r="AH62" t="str">
        <f>VLOOKUP(D62,'[1]EN EJECUCION'!$D$9:$AP$54,39,FALSE)</f>
        <v xml:space="preserve">EN EJECUCION </v>
      </c>
    </row>
    <row r="63" spans="1:34" ht="31.5" customHeight="1">
      <c r="A63" s="95">
        <v>50</v>
      </c>
      <c r="B63" s="106" t="s">
        <v>68</v>
      </c>
      <c r="C63" s="30">
        <v>186134</v>
      </c>
      <c r="D63" s="30">
        <v>2229546</v>
      </c>
      <c r="E63" s="26">
        <v>5274377.2300000004</v>
      </c>
      <c r="F63" s="29" t="s">
        <v>44</v>
      </c>
      <c r="G63" s="92">
        <f>+H63-I63</f>
        <v>-76790.5</v>
      </c>
      <c r="H63" s="19">
        <v>5274377</v>
      </c>
      <c r="I63" s="20">
        <v>5351167.5</v>
      </c>
      <c r="J63" s="27">
        <v>5196580</v>
      </c>
      <c r="K63" s="26">
        <v>77797</v>
      </c>
      <c r="L63" s="26">
        <v>4936736.03</v>
      </c>
      <c r="M63" s="26">
        <v>70017.3</v>
      </c>
      <c r="N63" s="26"/>
      <c r="O63" s="25"/>
      <c r="P63" s="25"/>
      <c r="Q63" s="24"/>
      <c r="R63" s="23"/>
      <c r="S63" s="22">
        <v>0</v>
      </c>
      <c r="T63" s="22">
        <v>0</v>
      </c>
      <c r="U63" s="22">
        <v>0</v>
      </c>
      <c r="V63" s="21">
        <v>0</v>
      </c>
      <c r="W63" s="20">
        <v>4007188</v>
      </c>
      <c r="X63" s="19">
        <v>38666</v>
      </c>
      <c r="Y63" s="19">
        <v>4007187.83</v>
      </c>
      <c r="Z63" s="19">
        <v>38587.599999999999</v>
      </c>
      <c r="AA63" s="18">
        <f>J63-(S63+U63+Y63)</f>
        <v>1189392.17</v>
      </c>
      <c r="AB63" s="17">
        <f>K63-(T63+V63+Z63)</f>
        <v>39209.4</v>
      </c>
      <c r="AC63" s="16">
        <f>J63-(S63+U63+W63)</f>
        <v>1189392</v>
      </c>
      <c r="AD63" s="16">
        <f>K63-(T63+V63+X63)</f>
        <v>39131</v>
      </c>
      <c r="AE63" s="15" t="s">
        <v>52</v>
      </c>
      <c r="AF63" s="14">
        <v>0.1</v>
      </c>
      <c r="AG63" s="13"/>
      <c r="AH63" t="str">
        <f>VLOOKUP(D63,'[1]EN EJECUCION'!$D$9:$AP$54,39,FALSE)</f>
        <v xml:space="preserve">EN EJECUCION </v>
      </c>
    </row>
    <row r="64" spans="1:34" ht="31.5" customHeight="1">
      <c r="A64" s="95">
        <v>51</v>
      </c>
      <c r="B64" s="31" t="s">
        <v>67</v>
      </c>
      <c r="C64" s="30">
        <v>273494</v>
      </c>
      <c r="D64" s="30">
        <v>2201194</v>
      </c>
      <c r="E64" s="26">
        <v>1829166.87</v>
      </c>
      <c r="F64" s="29" t="s">
        <v>8</v>
      </c>
      <c r="G64" s="92">
        <f>+H64-I64</f>
        <v>0</v>
      </c>
      <c r="H64" s="19">
        <v>1960736.4</v>
      </c>
      <c r="I64" s="20">
        <v>1960736.4</v>
      </c>
      <c r="J64" s="27">
        <v>1880418.8099999998</v>
      </c>
      <c r="K64" s="26">
        <v>80317.59</v>
      </c>
      <c r="L64" s="26">
        <v>1692376.92</v>
      </c>
      <c r="M64" s="26">
        <v>79471.75</v>
      </c>
      <c r="N64" s="26"/>
      <c r="O64" s="25"/>
      <c r="P64" s="25"/>
      <c r="Q64" s="24"/>
      <c r="R64" s="23"/>
      <c r="S64" s="22">
        <v>0</v>
      </c>
      <c r="T64" s="22">
        <v>0</v>
      </c>
      <c r="U64" s="22">
        <v>0</v>
      </c>
      <c r="V64" s="21">
        <v>0</v>
      </c>
      <c r="W64" s="20">
        <v>1428170</v>
      </c>
      <c r="X64" s="19">
        <v>38979</v>
      </c>
      <c r="Y64" s="19">
        <v>1428169</v>
      </c>
      <c r="Z64" s="19">
        <v>38979</v>
      </c>
      <c r="AA64" s="18">
        <f>J64-(S64+U64+Y64)</f>
        <v>452249.80999999982</v>
      </c>
      <c r="AB64" s="17">
        <f>K64-(T64+V64+Z64)</f>
        <v>41338.589999999997</v>
      </c>
      <c r="AC64" s="16">
        <f>J64-(S64+U64+W64)</f>
        <v>452248.80999999982</v>
      </c>
      <c r="AD64" s="16">
        <f>K64-(T64+V64+X64)</f>
        <v>41338.589999999997</v>
      </c>
      <c r="AE64" s="15" t="s">
        <v>52</v>
      </c>
      <c r="AF64" s="14">
        <v>0.02</v>
      </c>
      <c r="AG64" s="13"/>
      <c r="AH64" t="str">
        <f>VLOOKUP(D64,'[1]EN EJECUCION'!$D$9:$AP$54,39,FALSE)</f>
        <v xml:space="preserve">EN EJECUCION </v>
      </c>
    </row>
    <row r="65" spans="1:34" ht="31.5" customHeight="1">
      <c r="A65" s="95">
        <v>52</v>
      </c>
      <c r="B65" s="94" t="s">
        <v>66</v>
      </c>
      <c r="C65" s="29">
        <v>258176</v>
      </c>
      <c r="D65" s="93">
        <v>2182185</v>
      </c>
      <c r="E65" s="26">
        <v>6928008.8200000003</v>
      </c>
      <c r="F65" s="33" t="s">
        <v>4</v>
      </c>
      <c r="G65" s="92">
        <f>+H65-I65</f>
        <v>0</v>
      </c>
      <c r="H65" s="19">
        <v>6928008.8200000003</v>
      </c>
      <c r="I65" s="19">
        <v>6928008.8200000003</v>
      </c>
      <c r="J65" s="105">
        <v>6728162.4100000001</v>
      </c>
      <c r="K65" s="105">
        <v>199846.41</v>
      </c>
      <c r="L65" s="26">
        <v>5995392.25</v>
      </c>
      <c r="M65" s="26">
        <v>179861.77</v>
      </c>
      <c r="N65" s="26"/>
      <c r="O65" s="25"/>
      <c r="P65" s="25"/>
      <c r="Q65" s="24"/>
      <c r="R65" s="23"/>
      <c r="S65" s="22">
        <v>0</v>
      </c>
      <c r="T65" s="22">
        <v>0</v>
      </c>
      <c r="U65" s="22">
        <v>0</v>
      </c>
      <c r="V65" s="21">
        <v>0</v>
      </c>
      <c r="W65" s="20">
        <v>2782801</v>
      </c>
      <c r="X65" s="19">
        <v>35973</v>
      </c>
      <c r="Y65" s="19">
        <v>2782491.3499999996</v>
      </c>
      <c r="Z65" s="19">
        <v>35972.35</v>
      </c>
      <c r="AA65" s="18">
        <f>J65-(S65+U65+Y65)</f>
        <v>3945671.0600000005</v>
      </c>
      <c r="AB65" s="17">
        <f>K65-(T65+V65+Z65)</f>
        <v>163874.06</v>
      </c>
      <c r="AC65" s="16">
        <f>J65-(S65+U65+W65)</f>
        <v>3945361.41</v>
      </c>
      <c r="AD65" s="16">
        <f>K65-(T65+V65+X65)</f>
        <v>163873.41</v>
      </c>
      <c r="AE65" s="15" t="s">
        <v>52</v>
      </c>
      <c r="AF65" s="14">
        <v>0</v>
      </c>
      <c r="AG65" s="13"/>
      <c r="AH65" t="e">
        <f>VLOOKUP(D65,'[1]EN EJECUCION'!$D$9:$AP$54,39,FALSE)</f>
        <v>#N/A</v>
      </c>
    </row>
    <row r="66" spans="1:34" ht="58.5" customHeight="1">
      <c r="A66" s="95">
        <v>53</v>
      </c>
      <c r="B66" s="31" t="s">
        <v>65</v>
      </c>
      <c r="C66" s="30">
        <v>181005</v>
      </c>
      <c r="D66" s="30">
        <v>2204842</v>
      </c>
      <c r="E66" s="26">
        <v>1722793.6</v>
      </c>
      <c r="F66" s="29" t="s">
        <v>8</v>
      </c>
      <c r="G66" s="92">
        <f>+H66-I66</f>
        <v>0</v>
      </c>
      <c r="H66" s="20">
        <v>1722793.5999999999</v>
      </c>
      <c r="I66" s="20">
        <v>1722793.6</v>
      </c>
      <c r="J66" s="27">
        <v>1648138.89</v>
      </c>
      <c r="K66" s="26">
        <v>74654.710000000006</v>
      </c>
      <c r="L66" s="26">
        <v>1483325.01</v>
      </c>
      <c r="M66" s="26">
        <v>0</v>
      </c>
      <c r="N66" s="104" t="s">
        <v>64</v>
      </c>
      <c r="O66" s="25">
        <v>439847</v>
      </c>
      <c r="P66" s="25">
        <v>341500.5</v>
      </c>
      <c r="Q66" s="24">
        <f>+O66-P66</f>
        <v>98346.5</v>
      </c>
      <c r="R66" s="23">
        <f>+Q66/L66</f>
        <v>6.6301383268660724E-2</v>
      </c>
      <c r="S66" s="22">
        <v>0</v>
      </c>
      <c r="T66" s="22">
        <v>0</v>
      </c>
      <c r="U66" s="22">
        <v>0</v>
      </c>
      <c r="V66" s="21">
        <v>0</v>
      </c>
      <c r="W66" s="20">
        <v>1606672</v>
      </c>
      <c r="X66" s="19">
        <v>0</v>
      </c>
      <c r="Y66" s="19">
        <v>1329671.5099999998</v>
      </c>
      <c r="Z66" s="19">
        <v>0</v>
      </c>
      <c r="AA66" s="18">
        <f>J66-(S66+U66+Y66)</f>
        <v>318467.38000000012</v>
      </c>
      <c r="AB66" s="17">
        <f>K66-(T66+V66+Z66)</f>
        <v>74654.710000000006</v>
      </c>
      <c r="AC66" s="16">
        <f>J66-(S66+U66+W66)</f>
        <v>41466.889999999898</v>
      </c>
      <c r="AD66" s="16">
        <f>K66-(T66+V66+X66)</f>
        <v>74654.710000000006</v>
      </c>
      <c r="AE66" s="15" t="s">
        <v>63</v>
      </c>
      <c r="AF66" s="14">
        <v>0.71419999999999995</v>
      </c>
      <c r="AG66" s="13"/>
      <c r="AH66" t="str">
        <f>VLOOKUP(D66,'[1]EN EJECUCION'!$D$9:$AP$54,39,FALSE)</f>
        <v>EJECUCION CON ATRASO (INICIO EL 29/10/2015)</v>
      </c>
    </row>
    <row r="67" spans="1:34" ht="72" customHeight="1">
      <c r="A67" s="95">
        <v>54</v>
      </c>
      <c r="B67" s="94" t="s">
        <v>62</v>
      </c>
      <c r="C67" s="29">
        <v>212282</v>
      </c>
      <c r="D67" s="93">
        <v>2213477</v>
      </c>
      <c r="E67" s="26">
        <v>1384199</v>
      </c>
      <c r="F67" s="29" t="s">
        <v>44</v>
      </c>
      <c r="G67" s="92">
        <f>+H67-I67</f>
        <v>0</v>
      </c>
      <c r="H67" s="19">
        <v>1907311.65</v>
      </c>
      <c r="I67" s="20">
        <v>1907311.65</v>
      </c>
      <c r="J67" s="27">
        <v>1837115.8499999999</v>
      </c>
      <c r="K67" s="27">
        <v>70195.8</v>
      </c>
      <c r="L67" s="27">
        <v>1653404.27</v>
      </c>
      <c r="M67" s="103">
        <v>63176.21</v>
      </c>
      <c r="N67" s="91"/>
      <c r="O67" s="90"/>
      <c r="P67" s="90"/>
      <c r="Q67" s="24"/>
      <c r="R67" s="89"/>
      <c r="S67" s="22">
        <v>0</v>
      </c>
      <c r="T67" s="22">
        <v>0</v>
      </c>
      <c r="U67" s="22">
        <v>0</v>
      </c>
      <c r="V67" s="21">
        <v>0</v>
      </c>
      <c r="W67" s="20">
        <v>1187314</v>
      </c>
      <c r="X67" s="19">
        <v>13829</v>
      </c>
      <c r="Y67" s="19">
        <v>1187313.53</v>
      </c>
      <c r="Z67" s="19">
        <v>13828.2</v>
      </c>
      <c r="AA67" s="18">
        <f>J67-(S67+U67+Y67)</f>
        <v>649802.31999999983</v>
      </c>
      <c r="AB67" s="17">
        <f>K67-(T67+V67+Z67)</f>
        <v>56367.600000000006</v>
      </c>
      <c r="AC67" s="16">
        <f>J67-(S67+U67+W67)</f>
        <v>649801.84999999986</v>
      </c>
      <c r="AD67" s="16">
        <f>K67-(T67+V67+X67)</f>
        <v>56366.8</v>
      </c>
      <c r="AE67" s="15" t="s">
        <v>52</v>
      </c>
      <c r="AF67" s="14" t="s">
        <v>55</v>
      </c>
      <c r="AG67" s="13"/>
      <c r="AH67" t="e">
        <f>VLOOKUP(D67,'[1]EN EJECUCION'!$D$9:$AP$54,39,FALSE)</f>
        <v>#N/A</v>
      </c>
    </row>
    <row r="68" spans="1:34" s="37" customFormat="1" ht="66" customHeight="1">
      <c r="A68" s="102">
        <v>55</v>
      </c>
      <c r="B68" s="101" t="s">
        <v>61</v>
      </c>
      <c r="C68" s="55">
        <v>260632</v>
      </c>
      <c r="D68" s="55">
        <v>2180522</v>
      </c>
      <c r="E68" s="55">
        <v>2255030.7400000002</v>
      </c>
      <c r="F68" s="55" t="s">
        <v>22</v>
      </c>
      <c r="G68" s="92">
        <f>+H68-I68</f>
        <v>0</v>
      </c>
      <c r="H68" s="100">
        <v>2255030.7400000002</v>
      </c>
      <c r="I68" s="100">
        <v>2255030.7400000002</v>
      </c>
      <c r="J68" s="100">
        <v>2177808.9500000002</v>
      </c>
      <c r="K68" s="100">
        <v>77221.789999999994</v>
      </c>
      <c r="L68" s="100">
        <v>1916074.93</v>
      </c>
      <c r="M68" s="100">
        <v>0</v>
      </c>
      <c r="N68" s="35" t="s">
        <v>60</v>
      </c>
      <c r="O68" s="45">
        <v>741187.74</v>
      </c>
      <c r="P68" s="45">
        <v>802243.46</v>
      </c>
      <c r="Q68" s="24">
        <f>+O68-P68</f>
        <v>-61055.719999999972</v>
      </c>
      <c r="R68" s="97">
        <v>-3.1800000000000002E-2</v>
      </c>
      <c r="S68" s="99">
        <v>0</v>
      </c>
      <c r="T68" s="99">
        <v>0</v>
      </c>
      <c r="U68" s="99">
        <v>548036.91999999993</v>
      </c>
      <c r="V68" s="99">
        <v>0</v>
      </c>
      <c r="W68" s="99">
        <v>1424170</v>
      </c>
      <c r="X68" s="99">
        <v>0</v>
      </c>
      <c r="Y68" s="99">
        <v>1368037.4</v>
      </c>
      <c r="Z68" s="99">
        <v>0</v>
      </c>
      <c r="AA68" s="99">
        <f>J68-(S68+U68+Y68)</f>
        <v>261734.63000000035</v>
      </c>
      <c r="AB68" s="99">
        <f>K68-(T68+V68+Z68)</f>
        <v>77221.789999999994</v>
      </c>
      <c r="AC68" s="99">
        <f>J68-(S68+U68+W68)</f>
        <v>205602.03000000026</v>
      </c>
      <c r="AD68" s="99">
        <f>K68-(T68+V68+X68)</f>
        <v>77221.789999999994</v>
      </c>
      <c r="AE68" s="99" t="s">
        <v>59</v>
      </c>
      <c r="AF68" s="54">
        <v>1</v>
      </c>
      <c r="AG68" s="38"/>
      <c r="AH68" s="37" t="str">
        <f>VLOOKUP(D68,'[1]EN EJECUCION'!$D$9:$AP$54,39,FALSE)</f>
        <v>EN EJECUCION</v>
      </c>
    </row>
    <row r="69" spans="1:34" s="37" customFormat="1" ht="66" customHeight="1">
      <c r="A69" s="96"/>
      <c r="B69" s="98"/>
      <c r="C69" s="96"/>
      <c r="D69" s="96"/>
      <c r="E69" s="96"/>
      <c r="F69" s="96"/>
      <c r="G69" s="92">
        <f>+H69-I69</f>
        <v>0</v>
      </c>
      <c r="H69" s="96"/>
      <c r="I69" s="96"/>
      <c r="J69" s="96"/>
      <c r="K69" s="96"/>
      <c r="L69" s="96"/>
      <c r="M69" s="96"/>
      <c r="N69" s="35" t="s">
        <v>58</v>
      </c>
      <c r="O69" s="45">
        <v>0</v>
      </c>
      <c r="P69" s="45">
        <v>23762.87</v>
      </c>
      <c r="Q69" s="24">
        <f>+O69-P69</f>
        <v>-23762.87</v>
      </c>
      <c r="R69" s="97">
        <f>+Q69/L68</f>
        <v>-1.2401847979922163E-2</v>
      </c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38"/>
    </row>
    <row r="70" spans="1:34" s="87" customFormat="1" ht="45.75" customHeight="1">
      <c r="A70" s="95">
        <v>56</v>
      </c>
      <c r="B70" s="94" t="s">
        <v>57</v>
      </c>
      <c r="C70" s="29">
        <v>293193</v>
      </c>
      <c r="D70" s="93">
        <v>2244345</v>
      </c>
      <c r="E70" s="26">
        <v>2073747.54</v>
      </c>
      <c r="F70" s="29" t="s">
        <v>50</v>
      </c>
      <c r="G70" s="92">
        <f>+H70-I70</f>
        <v>0</v>
      </c>
      <c r="H70" s="19">
        <v>2073747.54</v>
      </c>
      <c r="I70" s="20">
        <v>2073747.54</v>
      </c>
      <c r="J70" s="27">
        <v>2013747.54</v>
      </c>
      <c r="K70" s="27">
        <v>60000</v>
      </c>
      <c r="L70" s="27">
        <v>1812372.79</v>
      </c>
      <c r="M70" s="27">
        <v>53732.7</v>
      </c>
      <c r="N70" s="91"/>
      <c r="O70" s="90"/>
      <c r="P70" s="45"/>
      <c r="Q70" s="24"/>
      <c r="R70" s="89"/>
      <c r="S70" s="22">
        <v>0</v>
      </c>
      <c r="T70" s="22">
        <v>0</v>
      </c>
      <c r="U70" s="22">
        <v>0</v>
      </c>
      <c r="V70" s="21">
        <v>0</v>
      </c>
      <c r="W70" s="20">
        <v>815300</v>
      </c>
      <c r="X70" s="19">
        <v>30000</v>
      </c>
      <c r="Y70" s="19">
        <v>0</v>
      </c>
      <c r="Z70" s="19">
        <v>6716.59</v>
      </c>
      <c r="AA70" s="18">
        <f>J70-(S70+U70+Y70)</f>
        <v>2013747.54</v>
      </c>
      <c r="AB70" s="17">
        <f>K70-(T70+V70+Z70)</f>
        <v>53283.41</v>
      </c>
      <c r="AC70" s="16">
        <f>J70-(S70+U70+W70)</f>
        <v>1198447.54</v>
      </c>
      <c r="AD70" s="16">
        <f>K70-(T70+V70+X70)</f>
        <v>30000</v>
      </c>
      <c r="AE70" s="15" t="s">
        <v>56</v>
      </c>
      <c r="AF70" s="14" t="s">
        <v>55</v>
      </c>
      <c r="AG70" s="88"/>
    </row>
    <row r="71" spans="1:34" s="67" customFormat="1" ht="71.25" customHeight="1">
      <c r="A71" s="86">
        <v>57</v>
      </c>
      <c r="B71" s="85" t="s">
        <v>54</v>
      </c>
      <c r="C71" s="84">
        <v>138836</v>
      </c>
      <c r="D71" s="84">
        <v>2123198</v>
      </c>
      <c r="E71" s="80">
        <v>3873528</v>
      </c>
      <c r="F71" s="83" t="s">
        <v>22</v>
      </c>
      <c r="G71" s="82">
        <f>+H71-I71</f>
        <v>-82942.229999999981</v>
      </c>
      <c r="H71" s="73">
        <v>3873528</v>
      </c>
      <c r="I71" s="73">
        <v>3956470.23</v>
      </c>
      <c r="J71" s="81">
        <v>3621276.28</v>
      </c>
      <c r="K71" s="80">
        <v>252251.72</v>
      </c>
      <c r="L71" s="80">
        <f>3599928.15</f>
        <v>3599928.15</v>
      </c>
      <c r="M71" s="80">
        <v>0</v>
      </c>
      <c r="N71" s="79" t="s">
        <v>53</v>
      </c>
      <c r="O71" s="78">
        <v>826524.24</v>
      </c>
      <c r="P71" s="77">
        <v>553982.16</v>
      </c>
      <c r="Q71" s="77">
        <f>+O71-P71</f>
        <v>272542.07999999996</v>
      </c>
      <c r="R71" s="76">
        <v>7.5700000000000003E-2</v>
      </c>
      <c r="S71" s="75">
        <v>0</v>
      </c>
      <c r="T71" s="75">
        <v>0</v>
      </c>
      <c r="U71" s="75">
        <v>3364084.81</v>
      </c>
      <c r="V71" s="74">
        <v>0</v>
      </c>
      <c r="W71" s="73">
        <v>475641</v>
      </c>
      <c r="X71" s="73">
        <v>0</v>
      </c>
      <c r="Y71" s="73">
        <v>437003.32</v>
      </c>
      <c r="Z71" s="73">
        <v>0</v>
      </c>
      <c r="AA71" s="72">
        <f>J71-(S71+U71+Y71)</f>
        <v>-179811.85000000009</v>
      </c>
      <c r="AB71" s="72">
        <f>K71-(T71+V71+Z71)</f>
        <v>252251.72</v>
      </c>
      <c r="AC71" s="71">
        <f>J71-(S71+U71+W71)</f>
        <v>-218449.53000000026</v>
      </c>
      <c r="AD71" s="71">
        <f>K71-(T71+V71+X71)</f>
        <v>252251.72</v>
      </c>
      <c r="AE71" s="70" t="s">
        <v>52</v>
      </c>
      <c r="AF71" s="69">
        <v>0.81850000000000001</v>
      </c>
      <c r="AG71" s="68"/>
      <c r="AH71" s="67" t="str">
        <f>VLOOKUP(D71,'[1]EN EJECUCION'!$D$9:$AP$54,39,FALSE)</f>
        <v>PARALIZADA</v>
      </c>
    </row>
    <row r="72" spans="1:34" ht="31.5" customHeight="1">
      <c r="A72" s="64">
        <v>58</v>
      </c>
      <c r="B72" s="31" t="s">
        <v>51</v>
      </c>
      <c r="C72" s="30">
        <v>199576</v>
      </c>
      <c r="D72" s="30">
        <v>2205517</v>
      </c>
      <c r="E72" s="26">
        <v>1943996</v>
      </c>
      <c r="F72" s="29" t="s">
        <v>50</v>
      </c>
      <c r="G72" s="29"/>
      <c r="H72" s="19">
        <v>2089796</v>
      </c>
      <c r="I72" s="20">
        <v>2089795.9</v>
      </c>
      <c r="J72" s="27">
        <v>1943996</v>
      </c>
      <c r="K72" s="26">
        <v>145800</v>
      </c>
      <c r="L72" s="26">
        <v>1749596.4</v>
      </c>
      <c r="M72" s="26">
        <v>0</v>
      </c>
      <c r="N72" s="26"/>
      <c r="O72" s="25"/>
      <c r="P72" s="25"/>
      <c r="Q72" s="24"/>
      <c r="R72" s="23"/>
      <c r="S72" s="22">
        <v>0</v>
      </c>
      <c r="T72" s="22">
        <v>0</v>
      </c>
      <c r="U72" s="22">
        <v>349919.28</v>
      </c>
      <c r="V72" s="21">
        <v>0</v>
      </c>
      <c r="W72" s="20">
        <v>0</v>
      </c>
      <c r="X72" s="19">
        <v>0</v>
      </c>
      <c r="Y72" s="19">
        <v>0</v>
      </c>
      <c r="Z72" s="19">
        <v>0</v>
      </c>
      <c r="AA72" s="18">
        <f>J72-(S72+U72+Y72)</f>
        <v>1594076.72</v>
      </c>
      <c r="AB72" s="17">
        <f>K72-(T72+V72+Z72)</f>
        <v>145800</v>
      </c>
      <c r="AC72" s="16">
        <f>J72-(S72+U72+W72)</f>
        <v>1594076.72</v>
      </c>
      <c r="AD72" s="16">
        <f>K72-(T72+V72+X72)</f>
        <v>145800</v>
      </c>
      <c r="AE72" s="15" t="s">
        <v>42</v>
      </c>
      <c r="AF72" s="14">
        <v>0</v>
      </c>
      <c r="AG72" s="13"/>
      <c r="AH72" t="str">
        <f>VLOOKUP(D72,'[1]EN EJECUCION'!$D$9:$AP$54,39,FALSE)</f>
        <v>PARALIZADA</v>
      </c>
    </row>
    <row r="73" spans="1:34" ht="37.5" customHeight="1">
      <c r="A73" s="64">
        <v>59</v>
      </c>
      <c r="B73" s="31" t="s">
        <v>49</v>
      </c>
      <c r="C73" s="30">
        <v>149124</v>
      </c>
      <c r="D73" s="30">
        <v>2123463</v>
      </c>
      <c r="E73" s="26">
        <v>4670162.3600000003</v>
      </c>
      <c r="F73" s="29" t="s">
        <v>6</v>
      </c>
      <c r="G73" s="29"/>
      <c r="H73" s="19">
        <v>4775162.3600000003</v>
      </c>
      <c r="I73" s="20">
        <v>4775162</v>
      </c>
      <c r="J73" s="27">
        <v>4670162.3600000003</v>
      </c>
      <c r="K73" s="26">
        <v>105000</v>
      </c>
      <c r="L73" s="26">
        <v>4203146.13</v>
      </c>
      <c r="M73" s="26">
        <v>0</v>
      </c>
      <c r="N73" s="26"/>
      <c r="O73" s="25"/>
      <c r="P73" s="25"/>
      <c r="Q73" s="24"/>
      <c r="R73" s="23"/>
      <c r="S73" s="22">
        <v>0</v>
      </c>
      <c r="T73" s="22">
        <v>0</v>
      </c>
      <c r="U73" s="22">
        <v>1417375.54</v>
      </c>
      <c r="V73" s="21">
        <v>0</v>
      </c>
      <c r="W73" s="20">
        <v>268316</v>
      </c>
      <c r="X73" s="19">
        <v>0</v>
      </c>
      <c r="Y73" s="19">
        <v>268315.21000000002</v>
      </c>
      <c r="Z73" s="19">
        <v>0</v>
      </c>
      <c r="AA73" s="18">
        <f>J73-(S73+U73+Y73)</f>
        <v>2984471.6100000003</v>
      </c>
      <c r="AB73" s="17">
        <f>K73-(T73+V73+Z73)</f>
        <v>105000</v>
      </c>
      <c r="AC73" s="16">
        <f>J73-(S73+U73+W73)</f>
        <v>2984470.8200000003</v>
      </c>
      <c r="AD73" s="16">
        <f>K73-(T73+V73+X73)</f>
        <v>105000</v>
      </c>
      <c r="AE73" s="15" t="s">
        <v>48</v>
      </c>
      <c r="AF73" s="14">
        <v>0.2702</v>
      </c>
      <c r="AG73" s="13"/>
      <c r="AH73" t="str">
        <f>VLOOKUP(D73,'[1]EN EJECUCION'!$D$9:$AP$54,39,FALSE)</f>
        <v>PARALIZADA FUERA DE PLAZO CONTRACTUAL</v>
      </c>
    </row>
    <row r="74" spans="1:34" ht="48.75" customHeight="1">
      <c r="A74" s="64">
        <v>60</v>
      </c>
      <c r="B74" s="66" t="s">
        <v>47</v>
      </c>
      <c r="C74" s="30">
        <v>269403</v>
      </c>
      <c r="D74" s="30">
        <v>2184535</v>
      </c>
      <c r="E74" s="26">
        <v>5869705.0700000003</v>
      </c>
      <c r="F74" s="29" t="s">
        <v>16</v>
      </c>
      <c r="G74" s="29"/>
      <c r="H74" s="19">
        <v>6161190.3200000003</v>
      </c>
      <c r="I74" s="20">
        <v>6200690.3200000003</v>
      </c>
      <c r="J74" s="27">
        <v>5869705.0700000003</v>
      </c>
      <c r="K74" s="26">
        <v>291485.25</v>
      </c>
      <c r="L74" s="26">
        <v>5282734.57</v>
      </c>
      <c r="M74" s="26">
        <v>261175.5</v>
      </c>
      <c r="N74" s="65" t="s">
        <v>46</v>
      </c>
      <c r="O74" s="25"/>
      <c r="P74" s="25"/>
      <c r="Q74" s="24"/>
      <c r="R74" s="23"/>
      <c r="S74" s="22">
        <v>0</v>
      </c>
      <c r="T74" s="22">
        <v>0</v>
      </c>
      <c r="U74" s="22">
        <v>2839490.1399999997</v>
      </c>
      <c r="V74" s="21">
        <v>0</v>
      </c>
      <c r="W74" s="20">
        <v>1402664</v>
      </c>
      <c r="X74" s="19">
        <v>182823</v>
      </c>
      <c r="Y74" s="19">
        <v>1402663.7499999998</v>
      </c>
      <c r="Z74" s="19">
        <v>182822.84999999998</v>
      </c>
      <c r="AA74" s="18">
        <f>J74-(S74+U74+Y74)</f>
        <v>1627551.1800000006</v>
      </c>
      <c r="AB74" s="17">
        <f>K74-(T74+V74+Z74)</f>
        <v>108662.40000000002</v>
      </c>
      <c r="AC74" s="16">
        <f>J74-(S74+U74+W74)</f>
        <v>1627550.9300000006</v>
      </c>
      <c r="AD74" s="16">
        <f>K74-(T74+V74+X74)</f>
        <v>108662.25</v>
      </c>
      <c r="AE74" s="15" t="s">
        <v>42</v>
      </c>
      <c r="AF74" s="14">
        <v>0.53159999999999996</v>
      </c>
      <c r="AG74" s="13"/>
      <c r="AH74" t="str">
        <f>VLOOKUP(D74,'[1]EN EJECUCION'!$D$9:$AP$54,39,FALSE)</f>
        <v>PARALIZADA FUERA DE PLAZO CONTRACTUAL</v>
      </c>
    </row>
    <row r="75" spans="1:34" ht="63.75" customHeight="1">
      <c r="A75" s="64">
        <v>61</v>
      </c>
      <c r="B75" s="31" t="s">
        <v>45</v>
      </c>
      <c r="C75" s="30">
        <v>265789</v>
      </c>
      <c r="D75" s="30">
        <v>2188404</v>
      </c>
      <c r="E75" s="26">
        <v>15843637.33</v>
      </c>
      <c r="F75" s="29" t="s">
        <v>44</v>
      </c>
      <c r="G75" s="29"/>
      <c r="H75" s="19">
        <v>16499879.550000001</v>
      </c>
      <c r="I75" s="20">
        <v>16499879.550000001</v>
      </c>
      <c r="J75" s="27">
        <v>15843637.33</v>
      </c>
      <c r="K75" s="26">
        <v>656242.22</v>
      </c>
      <c r="L75" s="26">
        <v>14259273.6</v>
      </c>
      <c r="M75" s="26">
        <v>588263.04</v>
      </c>
      <c r="N75" s="35" t="s">
        <v>43</v>
      </c>
      <c r="O75" s="45">
        <v>360903</v>
      </c>
      <c r="P75" s="25">
        <v>0</v>
      </c>
      <c r="Q75" s="24">
        <f>+O75-P75</f>
        <v>360903</v>
      </c>
      <c r="R75" s="23">
        <v>2.53E-2</v>
      </c>
      <c r="S75" s="22">
        <v>0</v>
      </c>
      <c r="T75" s="22">
        <v>0</v>
      </c>
      <c r="U75" s="22">
        <v>7000000</v>
      </c>
      <c r="V75" s="21">
        <v>0</v>
      </c>
      <c r="W75" s="20">
        <v>3455548</v>
      </c>
      <c r="X75" s="19">
        <v>451003</v>
      </c>
      <c r="Y75" s="19">
        <v>3245434.9800000009</v>
      </c>
      <c r="Z75" s="19">
        <v>451001.64999999997</v>
      </c>
      <c r="AA75" s="18">
        <f>J75-(S75+U75+Y75)</f>
        <v>5598202.3499999996</v>
      </c>
      <c r="AB75" s="17">
        <f>K75-(T75+V75+Z75)</f>
        <v>205240.57</v>
      </c>
      <c r="AC75" s="16">
        <f>J75-(S75+U75+W75)</f>
        <v>5388089.3300000001</v>
      </c>
      <c r="AD75" s="16">
        <f>K75-(T75+V75+X75)</f>
        <v>205239.21999999997</v>
      </c>
      <c r="AE75" s="15" t="s">
        <v>42</v>
      </c>
      <c r="AF75" s="14">
        <v>0.19650000000000001</v>
      </c>
      <c r="AG75" s="13"/>
      <c r="AH75" t="str">
        <f>VLOOKUP(D75,'[1]EN EJECUCION'!$D$9:$AP$54,39,FALSE)</f>
        <v xml:space="preserve">PARALIZADA </v>
      </c>
    </row>
    <row r="76" spans="1:34" ht="43.5" customHeight="1">
      <c r="A76" s="64">
        <v>62</v>
      </c>
      <c r="B76" s="31" t="s">
        <v>41</v>
      </c>
      <c r="C76" s="30">
        <v>252509</v>
      </c>
      <c r="D76" s="30">
        <v>2175748</v>
      </c>
      <c r="E76" s="26">
        <v>4331950.29</v>
      </c>
      <c r="F76" s="29" t="s">
        <v>2</v>
      </c>
      <c r="G76" s="29"/>
      <c r="H76" s="19">
        <v>4331950.29</v>
      </c>
      <c r="I76" s="28">
        <v>4331950.29</v>
      </c>
      <c r="J76" s="27">
        <v>4176463.59</v>
      </c>
      <c r="K76" s="26">
        <v>155486.70000000001</v>
      </c>
      <c r="L76" s="26">
        <v>3758817.24</v>
      </c>
      <c r="M76" s="26">
        <v>0</v>
      </c>
      <c r="N76" s="26"/>
      <c r="O76" s="25"/>
      <c r="P76" s="25"/>
      <c r="Q76" s="24"/>
      <c r="R76" s="23"/>
      <c r="S76" s="22">
        <v>0</v>
      </c>
      <c r="T76" s="22">
        <v>0</v>
      </c>
      <c r="U76" s="22">
        <v>751763.4</v>
      </c>
      <c r="V76" s="21">
        <v>0</v>
      </c>
      <c r="W76" s="20">
        <v>785687</v>
      </c>
      <c r="X76" s="19">
        <v>0</v>
      </c>
      <c r="Y76" s="19">
        <v>785686.22</v>
      </c>
      <c r="Z76" s="19">
        <v>0</v>
      </c>
      <c r="AA76" s="18">
        <f>J76-(S76+U76+Y76)</f>
        <v>2639013.9699999997</v>
      </c>
      <c r="AB76" s="17">
        <f>K76-(T76+V76+Z76)</f>
        <v>155486.70000000001</v>
      </c>
      <c r="AC76" s="16">
        <f>J76-(S76+U76+W76)</f>
        <v>2639013.19</v>
      </c>
      <c r="AD76" s="16">
        <f>K76-(T76+V76+X76)</f>
        <v>155486.70000000001</v>
      </c>
      <c r="AE76" s="15" t="s">
        <v>40</v>
      </c>
      <c r="AF76" s="14">
        <v>0.24740000000000001</v>
      </c>
      <c r="AG76" s="13"/>
      <c r="AH76" t="str">
        <f>VLOOKUP(D76,'[1]EN EJECUCION'!$D$9:$AP$54,39,FALSE)</f>
        <v>PARALIZADA FUERA DE PLAZO CONTRACTUAL</v>
      </c>
    </row>
    <row r="77" spans="1:34" ht="45.75" customHeight="1">
      <c r="A77" s="64">
        <v>63</v>
      </c>
      <c r="B77" s="31" t="s">
        <v>39</v>
      </c>
      <c r="C77" s="30">
        <v>236000</v>
      </c>
      <c r="D77" s="30">
        <v>2180608</v>
      </c>
      <c r="E77" s="26">
        <v>11786782.119999999</v>
      </c>
      <c r="F77" s="29" t="s">
        <v>26</v>
      </c>
      <c r="G77" s="29"/>
      <c r="H77" s="19">
        <v>11786782.119999999</v>
      </c>
      <c r="I77" s="20">
        <v>11786782.119999999</v>
      </c>
      <c r="J77" s="27">
        <v>11222589.859999999</v>
      </c>
      <c r="K77" s="26">
        <v>564192.26</v>
      </c>
      <c r="L77" s="26">
        <v>10100330.880000001</v>
      </c>
      <c r="M77" s="26">
        <v>563880</v>
      </c>
      <c r="N77" s="35" t="s">
        <v>38</v>
      </c>
      <c r="O77" s="45">
        <v>8410599.5299999993</v>
      </c>
      <c r="P77" s="25">
        <v>8127661.2800000003</v>
      </c>
      <c r="Q77" s="24">
        <f>+O77-P77</f>
        <v>282938.24999999907</v>
      </c>
      <c r="R77" s="23">
        <v>2.8000000000000001E-2</v>
      </c>
      <c r="S77" s="22">
        <v>0</v>
      </c>
      <c r="T77" s="22">
        <v>0</v>
      </c>
      <c r="U77" s="22">
        <v>4130374.75</v>
      </c>
      <c r="V77" s="21">
        <v>0</v>
      </c>
      <c r="W77" s="20">
        <v>530731</v>
      </c>
      <c r="X77" s="19">
        <v>212396</v>
      </c>
      <c r="Y77" s="19">
        <v>530730.76</v>
      </c>
      <c r="Z77" s="19">
        <v>212394.77999999997</v>
      </c>
      <c r="AA77" s="18">
        <f>J77-(S77+U77+Y77)</f>
        <v>6561484.3499999996</v>
      </c>
      <c r="AB77" s="17">
        <f>K77-(T77+V77+Z77)</f>
        <v>351797.48000000004</v>
      </c>
      <c r="AC77" s="16">
        <f>J77-(S77+U77+W77)</f>
        <v>6561484.1099999994</v>
      </c>
      <c r="AD77" s="16">
        <f>K77-(T77+V77+X77)</f>
        <v>351796.26</v>
      </c>
      <c r="AE77" s="15" t="s">
        <v>37</v>
      </c>
      <c r="AF77" s="14">
        <v>8.8999999999999996E-2</v>
      </c>
      <c r="AG77" s="13"/>
      <c r="AH77" t="str">
        <f>VLOOKUP(D77,'[1]EN EJECUCION'!$D$9:$AP$54,39,FALSE)</f>
        <v xml:space="preserve">PARALIZADA </v>
      </c>
    </row>
    <row r="78" spans="1:34" s="37" customFormat="1" ht="31.5" customHeight="1">
      <c r="A78" s="64">
        <v>64</v>
      </c>
      <c r="B78" s="31" t="s">
        <v>36</v>
      </c>
      <c r="C78" s="30">
        <v>202472</v>
      </c>
      <c r="D78" s="30">
        <v>2208594</v>
      </c>
      <c r="E78" s="26">
        <v>1539965</v>
      </c>
      <c r="F78" s="39" t="s">
        <v>22</v>
      </c>
      <c r="G78" s="39"/>
      <c r="H78" s="19">
        <v>1629968.45</v>
      </c>
      <c r="I78" s="20">
        <v>1679968.45</v>
      </c>
      <c r="J78" s="27">
        <v>1555826.78</v>
      </c>
      <c r="K78" s="26">
        <v>74141.67</v>
      </c>
      <c r="L78" s="26">
        <v>1385968.21</v>
      </c>
      <c r="M78" s="26">
        <v>0</v>
      </c>
      <c r="N78" s="26"/>
      <c r="O78" s="25"/>
      <c r="P78" s="25"/>
      <c r="Q78" s="24"/>
      <c r="R78" s="23"/>
      <c r="S78" s="22">
        <v>0</v>
      </c>
      <c r="T78" s="22">
        <v>0</v>
      </c>
      <c r="U78" s="22">
        <v>699318.19</v>
      </c>
      <c r="V78" s="21">
        <v>0</v>
      </c>
      <c r="W78" s="20">
        <v>851950</v>
      </c>
      <c r="X78" s="19">
        <v>0</v>
      </c>
      <c r="Y78" s="19">
        <v>851949.05</v>
      </c>
      <c r="Z78" s="19">
        <v>0</v>
      </c>
      <c r="AA78" s="18">
        <f>J78-(S78+U78+Y78)</f>
        <v>4559.5400000000373</v>
      </c>
      <c r="AB78" s="17">
        <f>K78-(T78+V78+Z78)</f>
        <v>74141.67</v>
      </c>
      <c r="AC78" s="16">
        <f>J78-(S78+U78+W78)</f>
        <v>4558.5900000000838</v>
      </c>
      <c r="AD78" s="16">
        <f>K78-(T78+V78+X78)</f>
        <v>74141.67</v>
      </c>
      <c r="AE78" s="15" t="s">
        <v>35</v>
      </c>
      <c r="AF78" s="14">
        <v>0.71650000000000003</v>
      </c>
      <c r="AG78" s="38"/>
      <c r="AH78" s="37" t="str">
        <f>VLOOKUP(D78,'[1]EN EJECUCION'!$D$9:$AP$54,39,FALSE)</f>
        <v>PARALIZADA FUERA DE PLAZO CONTRACTUAL</v>
      </c>
    </row>
    <row r="79" spans="1:34" ht="31.5" customHeight="1">
      <c r="A79" s="61">
        <v>65</v>
      </c>
      <c r="B79" s="31" t="s">
        <v>34</v>
      </c>
      <c r="C79" s="30">
        <v>251589</v>
      </c>
      <c r="D79" s="30">
        <v>2175125</v>
      </c>
      <c r="E79" s="26">
        <v>8149482.7199999997</v>
      </c>
      <c r="F79" s="29" t="s">
        <v>32</v>
      </c>
      <c r="G79" s="29"/>
      <c r="H79" s="19">
        <v>8638451.7200000007</v>
      </c>
      <c r="I79" s="62">
        <v>8638452</v>
      </c>
      <c r="J79" s="27">
        <v>8149482.7500000009</v>
      </c>
      <c r="K79" s="26">
        <v>488968.97</v>
      </c>
      <c r="L79" s="26">
        <v>7742008.5800000001</v>
      </c>
      <c r="M79" s="26">
        <v>440071.2</v>
      </c>
      <c r="N79" s="26"/>
      <c r="O79" s="25"/>
      <c r="P79" s="25"/>
      <c r="Q79" s="24"/>
      <c r="R79" s="23"/>
      <c r="S79" s="22">
        <v>0</v>
      </c>
      <c r="T79" s="22">
        <v>0</v>
      </c>
      <c r="U79" s="22">
        <v>5208438.629999999</v>
      </c>
      <c r="V79" s="29">
        <v>110017.80999999997</v>
      </c>
      <c r="W79" s="20">
        <v>0</v>
      </c>
      <c r="X79" s="19">
        <v>62869</v>
      </c>
      <c r="Y79" s="19">
        <v>0</v>
      </c>
      <c r="Z79" s="19">
        <v>62867.32</v>
      </c>
      <c r="AA79" s="18">
        <f>J79-(S79+U79+Y79)</f>
        <v>2941044.120000002</v>
      </c>
      <c r="AB79" s="17">
        <f>K79-(T79+V79+Z79)</f>
        <v>316083.83999999997</v>
      </c>
      <c r="AC79" s="16">
        <f>J79-(S79+U79+W79)</f>
        <v>2941044.120000002</v>
      </c>
      <c r="AD79" s="16">
        <f>K79-(T79+V79+X79)</f>
        <v>316082.16000000003</v>
      </c>
      <c r="AE79" s="63" t="s">
        <v>15</v>
      </c>
      <c r="AF79" s="14">
        <v>0.35570000000000002</v>
      </c>
      <c r="AG79" s="13"/>
      <c r="AH79" t="str">
        <f>VLOOKUP(D79,'[1]EN EJECUCION'!$D$9:$AP$54,39,FALSE)</f>
        <v>CON RESOLUCION DE CONTRATO</v>
      </c>
    </row>
    <row r="80" spans="1:34" ht="31.5" customHeight="1">
      <c r="A80" s="61">
        <v>66</v>
      </c>
      <c r="B80" s="31" t="s">
        <v>33</v>
      </c>
      <c r="C80" s="30">
        <v>249535</v>
      </c>
      <c r="D80" s="30">
        <v>2175126</v>
      </c>
      <c r="E80" s="26">
        <v>5090341.0999999996</v>
      </c>
      <c r="F80" s="29" t="s">
        <v>32</v>
      </c>
      <c r="G80" s="29"/>
      <c r="H80" s="19">
        <v>5302497.58</v>
      </c>
      <c r="I80" s="62">
        <v>5302498</v>
      </c>
      <c r="J80" s="27">
        <v>5090341.0999999996</v>
      </c>
      <c r="K80" s="26">
        <v>212156.48</v>
      </c>
      <c r="L80" s="26">
        <v>4835824.58</v>
      </c>
      <c r="M80" s="26">
        <v>200000</v>
      </c>
      <c r="N80" s="26"/>
      <c r="O80" s="25"/>
      <c r="P80" s="25"/>
      <c r="Q80" s="24"/>
      <c r="R80" s="23"/>
      <c r="S80" s="22">
        <v>0</v>
      </c>
      <c r="T80" s="22">
        <v>0</v>
      </c>
      <c r="U80" s="22">
        <v>2664583.3000000007</v>
      </c>
      <c r="V80" s="21">
        <v>0</v>
      </c>
      <c r="W80" s="20">
        <v>0</v>
      </c>
      <c r="X80" s="19">
        <v>129744</v>
      </c>
      <c r="Y80" s="19">
        <v>0</v>
      </c>
      <c r="Z80" s="19">
        <v>55896.969999999994</v>
      </c>
      <c r="AA80" s="18">
        <f>J80-(S80+U80+Y80)</f>
        <v>2425757.7999999989</v>
      </c>
      <c r="AB80" s="17">
        <f>K80-(T80+V80+Z80)</f>
        <v>156259.51</v>
      </c>
      <c r="AC80" s="16">
        <f>J80-(S80+U80+W80)</f>
        <v>2425757.7999999989</v>
      </c>
      <c r="AD80" s="16">
        <f>K80-(T80+V80+X80)</f>
        <v>82412.48000000001</v>
      </c>
      <c r="AE80" s="15" t="s">
        <v>15</v>
      </c>
      <c r="AF80" s="14">
        <v>0.28799999999999998</v>
      </c>
      <c r="AG80" s="13"/>
      <c r="AH80" t="str">
        <f>VLOOKUP(D80,'[1]EN EJECUCION'!$D$9:$AP$54,39,FALSE)</f>
        <v>CON RESOLUCION DE CONTRATO</v>
      </c>
    </row>
    <row r="81" spans="1:34" ht="30.75" customHeight="1">
      <c r="A81" s="61">
        <v>67</v>
      </c>
      <c r="B81" s="31" t="s">
        <v>31</v>
      </c>
      <c r="C81" s="30">
        <v>248255</v>
      </c>
      <c r="D81" s="30">
        <v>2175750</v>
      </c>
      <c r="E81" s="26">
        <v>1630689.14</v>
      </c>
      <c r="F81" s="29" t="s">
        <v>8</v>
      </c>
      <c r="G81" s="29"/>
      <c r="H81" s="19">
        <v>1630689.14</v>
      </c>
      <c r="I81" s="20">
        <v>1630689.14</v>
      </c>
      <c r="J81" s="27">
        <v>1564400.96</v>
      </c>
      <c r="K81" s="26">
        <v>66288.179999999993</v>
      </c>
      <c r="L81" s="26">
        <v>1407960.87</v>
      </c>
      <c r="M81" s="26">
        <v>0</v>
      </c>
      <c r="N81" s="26"/>
      <c r="O81" s="25"/>
      <c r="P81" s="25"/>
      <c r="Q81" s="24"/>
      <c r="R81" s="23"/>
      <c r="S81" s="22">
        <v>0</v>
      </c>
      <c r="T81" s="22">
        <v>0</v>
      </c>
      <c r="U81" s="22">
        <v>352058.37999999995</v>
      </c>
      <c r="V81" s="21">
        <v>0</v>
      </c>
      <c r="W81" s="20">
        <v>361618</v>
      </c>
      <c r="X81" s="19">
        <v>0</v>
      </c>
      <c r="Y81" s="19">
        <v>131154.63</v>
      </c>
      <c r="Z81" s="19">
        <v>0</v>
      </c>
      <c r="AA81" s="18">
        <f>J81-(S81+U81+Y81)</f>
        <v>1081187.95</v>
      </c>
      <c r="AB81" s="17">
        <f>K81-(T81+V81+Z81)</f>
        <v>66288.179999999993</v>
      </c>
      <c r="AC81" s="16">
        <f>J81-(S81+U81+W81)</f>
        <v>850724.58000000007</v>
      </c>
      <c r="AD81" s="16">
        <f>K81-(T81+V81+X81)</f>
        <v>66288.179999999993</v>
      </c>
      <c r="AE81" s="15" t="s">
        <v>15</v>
      </c>
      <c r="AF81" s="14">
        <v>0.4017</v>
      </c>
      <c r="AG81" s="13"/>
      <c r="AH81" t="str">
        <f>VLOOKUP(D81,'[1]EN EJECUCION'!$D$9:$AP$54,39,FALSE)</f>
        <v>CON RESOLUCION DE CONTRATO</v>
      </c>
    </row>
    <row r="82" spans="1:34" s="60" customFormat="1" ht="45" customHeight="1">
      <c r="A82" s="61">
        <v>68</v>
      </c>
      <c r="B82" s="31" t="s">
        <v>30</v>
      </c>
      <c r="C82" s="30">
        <v>237870</v>
      </c>
      <c r="D82" s="30">
        <v>2221245</v>
      </c>
      <c r="E82" s="26">
        <v>3474742</v>
      </c>
      <c r="F82" s="29" t="s">
        <v>2</v>
      </c>
      <c r="G82" s="29"/>
      <c r="H82" s="19">
        <v>4212775.7700000005</v>
      </c>
      <c r="I82" s="28">
        <v>4223575.7699999996</v>
      </c>
      <c r="J82" s="27">
        <v>4031364.37</v>
      </c>
      <c r="K82" s="26">
        <v>181411.4</v>
      </c>
      <c r="L82" s="26">
        <v>4021825.31</v>
      </c>
      <c r="M82" s="26">
        <v>181411</v>
      </c>
      <c r="N82" s="26"/>
      <c r="O82" s="25"/>
      <c r="P82" s="25"/>
      <c r="Q82" s="24"/>
      <c r="R82" s="23"/>
      <c r="S82" s="22">
        <v>0</v>
      </c>
      <c r="T82" s="22">
        <v>0</v>
      </c>
      <c r="U82" s="22">
        <v>0</v>
      </c>
      <c r="V82" s="21">
        <v>0</v>
      </c>
      <c r="W82" s="20">
        <v>0</v>
      </c>
      <c r="X82" s="19">
        <v>60337</v>
      </c>
      <c r="Y82" s="19">
        <v>0</v>
      </c>
      <c r="Z82" s="19">
        <v>60336.259999999995</v>
      </c>
      <c r="AA82" s="18">
        <f>J82-(S82+U82+Y82)</f>
        <v>4031364.37</v>
      </c>
      <c r="AB82" s="17">
        <f>K82-(T82+V82+Z82)</f>
        <v>121075.14</v>
      </c>
      <c r="AC82" s="16">
        <f>J82-(S82+U82+W82)</f>
        <v>4031364.37</v>
      </c>
      <c r="AD82" s="16">
        <f>K82-(T82+V82+X82)</f>
        <v>121074.4</v>
      </c>
      <c r="AE82" s="15" t="s">
        <v>29</v>
      </c>
      <c r="AF82" s="14">
        <v>0.12</v>
      </c>
      <c r="AG82" s="13"/>
      <c r="AH82" t="str">
        <f>VLOOKUP(D82,'[1]EN EJECUCION'!$D$9:$AP$54,39,FALSE)</f>
        <v>NULIDAD DE  CONTRATO</v>
      </c>
    </row>
    <row r="83" spans="1:34" s="60" customFormat="1" ht="48.75" customHeight="1">
      <c r="A83" s="40">
        <v>69</v>
      </c>
      <c r="B83" s="31" t="s">
        <v>28</v>
      </c>
      <c r="C83" s="30">
        <v>203966</v>
      </c>
      <c r="D83" s="30">
        <v>2204414</v>
      </c>
      <c r="E83" s="26">
        <v>1343260.63</v>
      </c>
      <c r="F83" s="29" t="s">
        <v>8</v>
      </c>
      <c r="G83" s="29"/>
      <c r="H83" s="19">
        <v>1343260.63</v>
      </c>
      <c r="I83" s="20">
        <v>1343260.63</v>
      </c>
      <c r="J83" s="27">
        <v>1295251.8599999999</v>
      </c>
      <c r="K83" s="26">
        <v>48008.77</v>
      </c>
      <c r="L83" s="26">
        <v>1165726.68</v>
      </c>
      <c r="M83" s="26">
        <v>0</v>
      </c>
      <c r="N83" s="26"/>
      <c r="O83" s="25"/>
      <c r="P83" s="25"/>
      <c r="Q83" s="24"/>
      <c r="R83" s="23"/>
      <c r="S83" s="22">
        <v>0</v>
      </c>
      <c r="T83" s="22">
        <v>0</v>
      </c>
      <c r="U83" s="22">
        <v>233145.34</v>
      </c>
      <c r="V83" s="21">
        <v>0</v>
      </c>
      <c r="W83" s="20">
        <v>0</v>
      </c>
      <c r="X83" s="19">
        <v>0</v>
      </c>
      <c r="Y83" s="19">
        <v>0</v>
      </c>
      <c r="Z83" s="19">
        <v>0</v>
      </c>
      <c r="AA83" s="18">
        <f>J83-(S83+U83+Y83)</f>
        <v>1062106.5199999998</v>
      </c>
      <c r="AB83" s="17">
        <f>K83-(T83+V83+Z83)</f>
        <v>48008.77</v>
      </c>
      <c r="AC83" s="16">
        <f>J83-(S83+U83+W83)</f>
        <v>1062106.5199999998</v>
      </c>
      <c r="AD83" s="16">
        <f>K83-(T83+V83+X83)</f>
        <v>48008.77</v>
      </c>
      <c r="AE83" s="15" t="s">
        <v>25</v>
      </c>
      <c r="AF83" s="14">
        <v>1.7999999999999999E-2</v>
      </c>
      <c r="AG83" s="13"/>
      <c r="AH83" t="str">
        <f>VLOOKUP(D83,'[1]EN EJECUCION'!$D$9:$AP$54,39,FALSE)</f>
        <v>EN ARBITRAJE</v>
      </c>
    </row>
    <row r="84" spans="1:34" s="60" customFormat="1" ht="45" customHeight="1">
      <c r="A84" s="40">
        <v>70</v>
      </c>
      <c r="B84" s="31" t="s">
        <v>27</v>
      </c>
      <c r="C84" s="30">
        <v>243707</v>
      </c>
      <c r="D84" s="30">
        <v>2225883</v>
      </c>
      <c r="E84" s="26">
        <v>2450599</v>
      </c>
      <c r="F84" s="29" t="s">
        <v>26</v>
      </c>
      <c r="G84" s="29"/>
      <c r="H84" s="19">
        <v>2450599</v>
      </c>
      <c r="I84" s="20">
        <v>2502303</v>
      </c>
      <c r="J84" s="27">
        <v>2355536.27</v>
      </c>
      <c r="K84" s="26">
        <v>95062.73</v>
      </c>
      <c r="L84" s="26">
        <v>2119892.65</v>
      </c>
      <c r="M84" s="26">
        <v>0</v>
      </c>
      <c r="N84" s="26"/>
      <c r="O84" s="25"/>
      <c r="P84" s="25"/>
      <c r="Q84" s="24"/>
      <c r="R84" s="23"/>
      <c r="S84" s="22">
        <v>0</v>
      </c>
      <c r="T84" s="22">
        <v>0</v>
      </c>
      <c r="U84" s="22">
        <v>557061.49</v>
      </c>
      <c r="V84" s="21">
        <v>0</v>
      </c>
      <c r="W84" s="20">
        <v>0</v>
      </c>
      <c r="X84" s="19">
        <v>0</v>
      </c>
      <c r="Y84" s="19">
        <v>0</v>
      </c>
      <c r="Z84" s="19">
        <v>0</v>
      </c>
      <c r="AA84" s="18">
        <f>J84-(S84+U84+Y84)</f>
        <v>1798474.78</v>
      </c>
      <c r="AB84" s="17">
        <f>K84-(T84+V84+Z84)</f>
        <v>95062.73</v>
      </c>
      <c r="AC84" s="16">
        <f>J84-(S84+U84+W84)</f>
        <v>1798474.78</v>
      </c>
      <c r="AD84" s="16">
        <f>K84-(T84+V84+X84)</f>
        <v>95062.73</v>
      </c>
      <c r="AE84" s="15" t="s">
        <v>25</v>
      </c>
      <c r="AF84" s="14">
        <v>0.23</v>
      </c>
      <c r="AG84" s="13"/>
      <c r="AH84" t="str">
        <f>VLOOKUP(D84,'[1]EN EJECUCION'!$D$9:$AP$54,39,FALSE)</f>
        <v>EN ARBITRAJE</v>
      </c>
    </row>
    <row r="85" spans="1:34" s="37" customFormat="1" ht="53.25" customHeight="1">
      <c r="A85" s="40">
        <v>71</v>
      </c>
      <c r="B85" s="31" t="s">
        <v>24</v>
      </c>
      <c r="C85" s="30">
        <v>174494</v>
      </c>
      <c r="D85" s="30">
        <v>2133379</v>
      </c>
      <c r="E85" s="26">
        <v>4539912.1500000004</v>
      </c>
      <c r="F85" s="39" t="s">
        <v>6</v>
      </c>
      <c r="G85" s="39"/>
      <c r="H85" s="19">
        <v>4807556.1899999995</v>
      </c>
      <c r="I85" s="20">
        <v>4807556.1900000004</v>
      </c>
      <c r="J85" s="27">
        <v>4554460.3099999996</v>
      </c>
      <c r="K85" s="26">
        <v>253095.88</v>
      </c>
      <c r="L85" s="26">
        <v>4085920.94</v>
      </c>
      <c r="M85" s="26">
        <v>0</v>
      </c>
      <c r="N85" s="26"/>
      <c r="O85" s="45"/>
      <c r="P85" s="25"/>
      <c r="Q85" s="24"/>
      <c r="R85" s="23"/>
      <c r="S85" s="22">
        <v>0</v>
      </c>
      <c r="T85" s="22">
        <v>0</v>
      </c>
      <c r="U85" s="22">
        <v>1584262.98</v>
      </c>
      <c r="V85" s="21">
        <v>0</v>
      </c>
      <c r="W85" s="20">
        <v>689049</v>
      </c>
      <c r="X85" s="19">
        <v>0</v>
      </c>
      <c r="Y85" s="19">
        <v>689048.73</v>
      </c>
      <c r="Z85" s="19">
        <v>0</v>
      </c>
      <c r="AA85" s="18">
        <f>J85-(S85+U85+Y85)</f>
        <v>2281148.5999999996</v>
      </c>
      <c r="AB85" s="17">
        <f>K85-(T85+V85+Z85)</f>
        <v>253095.88</v>
      </c>
      <c r="AC85" s="16">
        <f>J85-(S85+U85+W85)</f>
        <v>2281148.3299999996</v>
      </c>
      <c r="AD85" s="16">
        <f>K85-(T85+V85+X85)</f>
        <v>253095.88</v>
      </c>
      <c r="AE85" s="15" t="s">
        <v>15</v>
      </c>
      <c r="AF85" s="14">
        <v>0.50119999999999998</v>
      </c>
      <c r="AG85" s="38"/>
      <c r="AH85" s="37" t="str">
        <f>VLOOKUP(D85,'[1]EN EJECUCION'!$D$9:$AP$54,39,FALSE)</f>
        <v>CON RESOLUCION DE CONTRATO</v>
      </c>
    </row>
    <row r="86" spans="1:34" s="37" customFormat="1" ht="63.75" customHeight="1">
      <c r="A86" s="40">
        <v>72</v>
      </c>
      <c r="B86" s="55" t="s">
        <v>23</v>
      </c>
      <c r="C86" s="57">
        <v>211581</v>
      </c>
      <c r="D86" s="57">
        <v>2161905</v>
      </c>
      <c r="E86" s="26">
        <v>24916167</v>
      </c>
      <c r="F86" s="57" t="s">
        <v>22</v>
      </c>
      <c r="G86" s="59"/>
      <c r="H86" s="58">
        <v>24916166.949999999</v>
      </c>
      <c r="I86" s="58">
        <v>26030567.449999999</v>
      </c>
      <c r="J86" s="58">
        <v>23287393.199999999</v>
      </c>
      <c r="K86" s="58">
        <v>1628773.75</v>
      </c>
      <c r="L86" s="58">
        <v>23287393.199999999</v>
      </c>
      <c r="M86" s="58">
        <v>1626769.87</v>
      </c>
      <c r="N86" s="35" t="s">
        <v>21</v>
      </c>
      <c r="O86" s="45">
        <v>169574.25</v>
      </c>
      <c r="P86" s="25">
        <v>171570.18</v>
      </c>
      <c r="Q86" s="24">
        <f>+O86-P86</f>
        <v>-1995.929999999993</v>
      </c>
      <c r="R86" s="23">
        <f>+Q86/L86</f>
        <v>-8.5708605633025216E-5</v>
      </c>
      <c r="S86" s="57">
        <v>0</v>
      </c>
      <c r="T86" s="57">
        <v>0</v>
      </c>
      <c r="U86" s="56">
        <v>15837858.48</v>
      </c>
      <c r="V86" s="56">
        <v>325353.98</v>
      </c>
      <c r="W86" s="56">
        <v>2868061</v>
      </c>
      <c r="X86" s="56">
        <f>2049813+7991.28</f>
        <v>2057804.28</v>
      </c>
      <c r="Y86" s="56">
        <v>2868060.96</v>
      </c>
      <c r="Z86" s="56">
        <v>1301415.8899999999</v>
      </c>
      <c r="AA86" s="56">
        <f>J86-(S86+U86+Y86)</f>
        <v>4581473.7599999979</v>
      </c>
      <c r="AB86" s="56">
        <f>K86-(T86+V86+Z86)</f>
        <v>2003.8800000001211</v>
      </c>
      <c r="AC86" s="56">
        <f>J86-(S86+U86+W86)</f>
        <v>4581473.7199999988</v>
      </c>
      <c r="AD86" s="56">
        <f>K86-(T86+V86+X86)</f>
        <v>-754384.50999999978</v>
      </c>
      <c r="AE86" s="55" t="s">
        <v>15</v>
      </c>
      <c r="AF86" s="54">
        <v>0.74380000000000002</v>
      </c>
      <c r="AG86" s="38"/>
      <c r="AH86" s="37" t="str">
        <f>VLOOKUP(D86,'[1]EN EJECUCION'!$D$9:$AP$54,39,FALSE)</f>
        <v>CON RESOLUCION DE CONTRATO</v>
      </c>
    </row>
    <row r="87" spans="1:34" s="37" customFormat="1" ht="63.75" customHeight="1">
      <c r="A87" s="40"/>
      <c r="B87" s="49"/>
      <c r="C87" s="51"/>
      <c r="D87" s="51"/>
      <c r="E87" s="26"/>
      <c r="F87" s="51"/>
      <c r="G87" s="53"/>
      <c r="H87" s="52"/>
      <c r="I87" s="52"/>
      <c r="J87" s="52"/>
      <c r="K87" s="52"/>
      <c r="L87" s="52"/>
      <c r="M87" s="52"/>
      <c r="N87" s="35" t="s">
        <v>20</v>
      </c>
      <c r="O87" s="45">
        <v>182633.49</v>
      </c>
      <c r="P87" s="25">
        <v>185716.6</v>
      </c>
      <c r="Q87" s="24">
        <f>+O87-P87</f>
        <v>-3083.1100000000151</v>
      </c>
      <c r="R87" s="23">
        <f>+Q87/L86</f>
        <v>-1.3239395124740777E-4</v>
      </c>
      <c r="S87" s="51"/>
      <c r="T87" s="51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49"/>
      <c r="AF87" s="48"/>
      <c r="AG87" s="38"/>
    </row>
    <row r="88" spans="1:34" s="37" customFormat="1" ht="63.75" customHeight="1">
      <c r="A88" s="40"/>
      <c r="B88" s="42"/>
      <c r="C88" s="44"/>
      <c r="D88" s="44"/>
      <c r="E88" s="26"/>
      <c r="F88" s="44"/>
      <c r="G88" s="47"/>
      <c r="H88" s="46"/>
      <c r="I88" s="46"/>
      <c r="J88" s="46"/>
      <c r="K88" s="46"/>
      <c r="L88" s="46"/>
      <c r="M88" s="46"/>
      <c r="N88" s="35" t="s">
        <v>19</v>
      </c>
      <c r="O88" s="45">
        <v>326997.46000000002</v>
      </c>
      <c r="P88" s="25">
        <v>329766.64</v>
      </c>
      <c r="Q88" s="24">
        <f>+O88-P88</f>
        <v>-2769.179999999993</v>
      </c>
      <c r="R88" s="23">
        <f>+Q88/L86</f>
        <v>-1.1891326677131011E-4</v>
      </c>
      <c r="S88" s="44"/>
      <c r="T88" s="44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2"/>
      <c r="AF88" s="41"/>
      <c r="AG88" s="38"/>
    </row>
    <row r="89" spans="1:34" s="37" customFormat="1" ht="54" customHeight="1">
      <c r="A89" s="40">
        <v>73</v>
      </c>
      <c r="B89" s="31" t="s">
        <v>18</v>
      </c>
      <c r="C89" s="30">
        <v>249733</v>
      </c>
      <c r="D89" s="30">
        <v>2175009</v>
      </c>
      <c r="E89" s="26">
        <v>5590064.3399999999</v>
      </c>
      <c r="F89" s="39" t="s">
        <v>16</v>
      </c>
      <c r="G89" s="39"/>
      <c r="H89" s="19">
        <v>5590064.3399999999</v>
      </c>
      <c r="I89" s="20">
        <v>5601064.3399999999</v>
      </c>
      <c r="J89" s="27">
        <v>5209477.17</v>
      </c>
      <c r="K89" s="26">
        <v>380587.17</v>
      </c>
      <c r="L89" s="26">
        <v>4688529.4000000004</v>
      </c>
      <c r="M89" s="26">
        <v>342000</v>
      </c>
      <c r="N89" s="26"/>
      <c r="O89" s="25"/>
      <c r="P89" s="25"/>
      <c r="Q89" s="24"/>
      <c r="R89" s="23"/>
      <c r="S89" s="22">
        <v>0</v>
      </c>
      <c r="T89" s="22">
        <v>0</v>
      </c>
      <c r="U89" s="22">
        <v>1132980.8399999999</v>
      </c>
      <c r="V89" s="29">
        <v>24700</v>
      </c>
      <c r="W89" s="20">
        <v>556049</v>
      </c>
      <c r="X89" s="19">
        <v>87685</v>
      </c>
      <c r="Y89" s="19">
        <v>556048.47</v>
      </c>
      <c r="Z89" s="19">
        <v>85500</v>
      </c>
      <c r="AA89" s="18">
        <f>J89-(S89+U89+Y89)</f>
        <v>3520447.8600000003</v>
      </c>
      <c r="AB89" s="17">
        <f>K89-(T89+V89+Z89)</f>
        <v>270387.17</v>
      </c>
      <c r="AC89" s="16">
        <f>J89-(S89+U89+W89)</f>
        <v>3520447.33</v>
      </c>
      <c r="AD89" s="16">
        <f>K89-(T89+V89+X89)</f>
        <v>268202.17</v>
      </c>
      <c r="AE89" s="15" t="s">
        <v>15</v>
      </c>
      <c r="AF89" s="14">
        <v>0.2</v>
      </c>
      <c r="AG89" s="38"/>
      <c r="AH89" s="37" t="str">
        <f>VLOOKUP(D89,'[1]EN EJECUCION'!$D$9:$AP$54,39,FALSE)</f>
        <v>CON RESOLUCION DE CONTRATO</v>
      </c>
    </row>
    <row r="90" spans="1:34" s="37" customFormat="1" ht="42" customHeight="1">
      <c r="A90" s="40">
        <v>74</v>
      </c>
      <c r="B90" s="31" t="s">
        <v>17</v>
      </c>
      <c r="C90" s="30">
        <v>251437</v>
      </c>
      <c r="D90" s="30">
        <v>2175238</v>
      </c>
      <c r="E90" s="26">
        <v>1923579.24</v>
      </c>
      <c r="F90" s="39" t="s">
        <v>16</v>
      </c>
      <c r="G90" s="39"/>
      <c r="H90" s="19">
        <v>1923579.24</v>
      </c>
      <c r="I90" s="20">
        <v>1929079.24</v>
      </c>
      <c r="J90" s="27">
        <v>1873366.41</v>
      </c>
      <c r="K90" s="26">
        <v>50212.83</v>
      </c>
      <c r="L90" s="26">
        <v>1686029.77</v>
      </c>
      <c r="M90" s="26">
        <v>45180</v>
      </c>
      <c r="N90" s="26"/>
      <c r="O90" s="25"/>
      <c r="P90" s="25"/>
      <c r="Q90" s="24"/>
      <c r="R90" s="23"/>
      <c r="S90" s="22">
        <v>0</v>
      </c>
      <c r="T90" s="22">
        <v>0</v>
      </c>
      <c r="U90" s="22">
        <v>692654.77</v>
      </c>
      <c r="V90" s="29">
        <v>5593.71</v>
      </c>
      <c r="W90" s="20">
        <v>735126</v>
      </c>
      <c r="X90" s="19">
        <v>26033</v>
      </c>
      <c r="Y90" s="19">
        <v>735125.51</v>
      </c>
      <c r="Z90" s="19">
        <v>26032.300000000003</v>
      </c>
      <c r="AA90" s="18">
        <f>J90-(S90+U90+Y90)</f>
        <v>445586.12999999989</v>
      </c>
      <c r="AB90" s="17">
        <f>K90-(T90+V90+Z90)</f>
        <v>18586.82</v>
      </c>
      <c r="AC90" s="16">
        <f>J90-(S90+U90+W90)</f>
        <v>445585.6399999999</v>
      </c>
      <c r="AD90" s="16">
        <f>K90-(T90+V90+X90)</f>
        <v>18586.120000000003</v>
      </c>
      <c r="AE90" s="15" t="s">
        <v>15</v>
      </c>
      <c r="AF90" s="14">
        <v>0.98</v>
      </c>
      <c r="AG90" s="38"/>
      <c r="AH90" s="37" t="str">
        <f>VLOOKUP(D90,'[1]EN EJECUCION'!$D$9:$AP$54,39,FALSE)</f>
        <v>CON RESOLUCION DE CONTRATO</v>
      </c>
    </row>
    <row r="91" spans="1:34" ht="67.5" customHeight="1">
      <c r="A91" s="32">
        <v>75</v>
      </c>
      <c r="B91" s="36" t="s">
        <v>14</v>
      </c>
      <c r="C91" s="30">
        <v>198997</v>
      </c>
      <c r="D91" s="30">
        <v>2150415</v>
      </c>
      <c r="E91" s="26">
        <v>2175478.08</v>
      </c>
      <c r="F91" s="29" t="s">
        <v>6</v>
      </c>
      <c r="G91" s="29"/>
      <c r="H91" s="19">
        <v>2251241</v>
      </c>
      <c r="I91" s="20">
        <v>2251241</v>
      </c>
      <c r="J91" s="27">
        <v>2175478.08</v>
      </c>
      <c r="K91" s="26">
        <v>75762.92</v>
      </c>
      <c r="L91" s="26">
        <v>2088458.96</v>
      </c>
      <c r="M91" s="26">
        <v>75614</v>
      </c>
      <c r="N91" s="35" t="s">
        <v>13</v>
      </c>
      <c r="O91" s="25">
        <v>489032.55</v>
      </c>
      <c r="P91" s="25">
        <v>489032.55</v>
      </c>
      <c r="Q91" s="24">
        <f>+O91-P91</f>
        <v>0</v>
      </c>
      <c r="R91" s="23">
        <f>+Q91/L91</f>
        <v>0</v>
      </c>
      <c r="S91" s="22">
        <v>417691.79</v>
      </c>
      <c r="T91" s="22">
        <v>0</v>
      </c>
      <c r="U91" s="22">
        <v>881779.66999999993</v>
      </c>
      <c r="V91" s="29">
        <v>60491.21</v>
      </c>
      <c r="W91" s="20">
        <v>0</v>
      </c>
      <c r="X91" s="19">
        <v>0</v>
      </c>
      <c r="Y91" s="19">
        <v>0</v>
      </c>
      <c r="Z91" s="19">
        <v>0</v>
      </c>
      <c r="AA91" s="18">
        <f>J91-(S91+U91+Y91)</f>
        <v>876006.62000000011</v>
      </c>
      <c r="AB91" s="17">
        <f>K91-(T91+V91+Z91)</f>
        <v>15271.71</v>
      </c>
      <c r="AC91" s="16">
        <f>J91-(S91+U91+W91)</f>
        <v>876006.62000000011</v>
      </c>
      <c r="AD91" s="16">
        <f>K91-(T91+V91+X91)</f>
        <v>15271.71</v>
      </c>
      <c r="AE91" s="34" t="s">
        <v>12</v>
      </c>
      <c r="AF91" s="14">
        <v>0.51910000000000001</v>
      </c>
      <c r="AG91" s="13"/>
      <c r="AH91" t="str">
        <f>VLOOKUP(D91,'[1]EN EJECUCION'!$D$9:$AP$54,39,FALSE)</f>
        <v xml:space="preserve">EN ARBITRAJE </v>
      </c>
    </row>
    <row r="92" spans="1:34" ht="41.25" customHeight="1">
      <c r="A92" s="32">
        <v>76</v>
      </c>
      <c r="B92" s="31" t="s">
        <v>11</v>
      </c>
      <c r="C92" s="30">
        <v>229270</v>
      </c>
      <c r="D92" s="30">
        <v>2160910</v>
      </c>
      <c r="E92" s="26">
        <v>4067746</v>
      </c>
      <c r="F92" s="29" t="s">
        <v>2</v>
      </c>
      <c r="G92" s="29"/>
      <c r="H92" s="19">
        <v>4232167</v>
      </c>
      <c r="I92" s="28">
        <v>4232167</v>
      </c>
      <c r="J92" s="27">
        <v>4067746</v>
      </c>
      <c r="K92" s="26">
        <v>164421</v>
      </c>
      <c r="L92" s="26">
        <v>3864358.71</v>
      </c>
      <c r="M92" s="26">
        <v>163810</v>
      </c>
      <c r="N92" s="26"/>
      <c r="O92" s="25"/>
      <c r="P92" s="25"/>
      <c r="Q92" s="24"/>
      <c r="R92" s="23"/>
      <c r="S92" s="22">
        <v>0</v>
      </c>
      <c r="T92" s="22">
        <v>0</v>
      </c>
      <c r="U92" s="22">
        <v>772871.74</v>
      </c>
      <c r="V92" s="29">
        <v>19033.159999999996</v>
      </c>
      <c r="W92" s="20">
        <v>0</v>
      </c>
      <c r="X92" s="19">
        <v>0</v>
      </c>
      <c r="Y92" s="19">
        <v>0</v>
      </c>
      <c r="Z92" s="19">
        <v>0</v>
      </c>
      <c r="AA92" s="18">
        <f>J92-(S92+U92+Y92)</f>
        <v>3294874.26</v>
      </c>
      <c r="AB92" s="17">
        <f>K92-(T92+V92+Z92)</f>
        <v>145387.84</v>
      </c>
      <c r="AC92" s="16">
        <f>J92-(S92+U92+W92)</f>
        <v>3294874.26</v>
      </c>
      <c r="AD92" s="16">
        <f>K92-(T92+V92+X92)</f>
        <v>145387.84</v>
      </c>
      <c r="AE92" s="15" t="s">
        <v>1</v>
      </c>
      <c r="AF92" s="14">
        <v>0.18379999999999999</v>
      </c>
      <c r="AG92" s="13"/>
      <c r="AH92" t="str">
        <f>VLOOKUP(D92,'[1]EN EJECUCION'!$D$9:$AP$54,39,FALSE)</f>
        <v>EN ARBITRAJE</v>
      </c>
    </row>
    <row r="93" spans="1:34" ht="31.5" customHeight="1">
      <c r="A93" s="32">
        <v>77</v>
      </c>
      <c r="B93" s="31" t="s">
        <v>10</v>
      </c>
      <c r="C93" s="30">
        <v>181939</v>
      </c>
      <c r="D93" s="30">
        <v>2144486</v>
      </c>
      <c r="E93" s="26">
        <v>2189529.25</v>
      </c>
      <c r="F93" s="29" t="s">
        <v>2</v>
      </c>
      <c r="G93" s="29"/>
      <c r="H93" s="19">
        <v>2273881.25</v>
      </c>
      <c r="I93" s="28">
        <v>2273880.6</v>
      </c>
      <c r="J93" s="27">
        <v>2189529.25</v>
      </c>
      <c r="K93" s="26">
        <v>84352</v>
      </c>
      <c r="L93" s="26">
        <v>2080052.79</v>
      </c>
      <c r="M93" s="26">
        <v>0</v>
      </c>
      <c r="N93" s="26"/>
      <c r="O93" s="25"/>
      <c r="P93" s="25"/>
      <c r="Q93" s="24"/>
      <c r="R93" s="23"/>
      <c r="S93" s="22">
        <v>0</v>
      </c>
      <c r="T93" s="22">
        <v>0</v>
      </c>
      <c r="U93" s="22">
        <v>416010.56</v>
      </c>
      <c r="V93" s="21">
        <v>0</v>
      </c>
      <c r="W93" s="20">
        <v>0</v>
      </c>
      <c r="X93" s="19">
        <v>0</v>
      </c>
      <c r="Y93" s="19">
        <v>0</v>
      </c>
      <c r="Z93" s="19">
        <v>0</v>
      </c>
      <c r="AA93" s="18">
        <f>J93-(S93+U93+Y93)</f>
        <v>1773518.69</v>
      </c>
      <c r="AB93" s="17">
        <f>K93-(T93+V93+Z93)</f>
        <v>84352</v>
      </c>
      <c r="AC93" s="16">
        <f>J93-(S93+U93+W93)</f>
        <v>1773518.69</v>
      </c>
      <c r="AD93" s="16">
        <f>K93-(T93+V93+X93)</f>
        <v>84352</v>
      </c>
      <c r="AE93" s="15" t="s">
        <v>1</v>
      </c>
      <c r="AF93" s="14">
        <v>0.34689999999999999</v>
      </c>
      <c r="AG93" s="13"/>
      <c r="AH93" t="str">
        <f>VLOOKUP(D93,'[1]EN EJECUCION'!$D$9:$AP$54,39,FALSE)</f>
        <v>EN ARBITRAJE</v>
      </c>
    </row>
    <row r="94" spans="1:34" ht="31.5" customHeight="1">
      <c r="A94" s="32">
        <v>78</v>
      </c>
      <c r="B94" s="31" t="s">
        <v>9</v>
      </c>
      <c r="C94" s="30">
        <v>239158</v>
      </c>
      <c r="D94" s="30">
        <v>2174404</v>
      </c>
      <c r="E94" s="26">
        <v>11264616.77</v>
      </c>
      <c r="F94" s="29" t="s">
        <v>8</v>
      </c>
      <c r="G94" s="29"/>
      <c r="H94" s="19">
        <v>11741931.039999999</v>
      </c>
      <c r="I94" s="20">
        <v>11741931.039999999</v>
      </c>
      <c r="J94" s="27">
        <v>11264616.77</v>
      </c>
      <c r="K94" s="26">
        <v>477314.27</v>
      </c>
      <c r="L94" s="26">
        <v>10138155.1</v>
      </c>
      <c r="M94" s="26">
        <v>401193</v>
      </c>
      <c r="N94" s="26"/>
      <c r="O94" s="25"/>
      <c r="P94" s="25"/>
      <c r="Q94" s="24"/>
      <c r="R94" s="23"/>
      <c r="S94" s="22">
        <v>0</v>
      </c>
      <c r="T94" s="22">
        <v>0</v>
      </c>
      <c r="U94" s="22">
        <v>2074684.54</v>
      </c>
      <c r="V94" s="21">
        <v>0</v>
      </c>
      <c r="W94" s="20">
        <v>8968</v>
      </c>
      <c r="X94" s="19">
        <v>49035</v>
      </c>
      <c r="Y94" s="19">
        <v>8967.85</v>
      </c>
      <c r="Z94" s="19">
        <v>49034.7</v>
      </c>
      <c r="AA94" s="18">
        <f>J94-(S94+U94+Y94)</f>
        <v>9180964.379999999</v>
      </c>
      <c r="AB94" s="17">
        <f>K94-(T94+V94+Z94)</f>
        <v>428279.57</v>
      </c>
      <c r="AC94" s="16">
        <f>J94-(S94+U94+W94)</f>
        <v>9180964.2300000004</v>
      </c>
      <c r="AD94" s="16">
        <f>K94-(T94+V94+X94)</f>
        <v>428279.27</v>
      </c>
      <c r="AE94" s="15" t="s">
        <v>1</v>
      </c>
      <c r="AF94" s="14">
        <v>6.7000000000000002E-3</v>
      </c>
      <c r="AG94" s="13"/>
      <c r="AH94" t="str">
        <f>VLOOKUP(D94,'[1]EN EJECUCION'!$D$9:$AP$54,39,FALSE)</f>
        <v>EN ARBITRAJE</v>
      </c>
    </row>
    <row r="95" spans="1:34" ht="47.25" customHeight="1">
      <c r="A95" s="32">
        <v>79</v>
      </c>
      <c r="B95" s="31" t="s">
        <v>7</v>
      </c>
      <c r="C95" s="30">
        <v>246527</v>
      </c>
      <c r="D95" s="30">
        <v>2224093</v>
      </c>
      <c r="E95" s="26">
        <v>1548305.03</v>
      </c>
      <c r="F95" s="29" t="s">
        <v>6</v>
      </c>
      <c r="G95" s="29"/>
      <c r="H95" s="19">
        <v>1626104.7</v>
      </c>
      <c r="I95" s="20">
        <v>1626104.7</v>
      </c>
      <c r="J95" s="27">
        <v>1600969.06</v>
      </c>
      <c r="K95" s="26">
        <v>25135.64</v>
      </c>
      <c r="L95" s="26">
        <v>1393474.53</v>
      </c>
      <c r="M95" s="26">
        <v>0</v>
      </c>
      <c r="N95" s="26"/>
      <c r="O95" s="25"/>
      <c r="P95" s="25"/>
      <c r="Q95" s="24"/>
      <c r="R95" s="23"/>
      <c r="S95" s="22">
        <v>0</v>
      </c>
      <c r="T95" s="22">
        <v>0</v>
      </c>
      <c r="U95" s="22">
        <v>0</v>
      </c>
      <c r="V95" s="21">
        <v>0</v>
      </c>
      <c r="W95" s="20">
        <v>0</v>
      </c>
      <c r="X95" s="19">
        <v>0</v>
      </c>
      <c r="Y95" s="19">
        <v>0</v>
      </c>
      <c r="Z95" s="19">
        <v>0</v>
      </c>
      <c r="AA95" s="18">
        <f>J95-(S95+U95+Y95)</f>
        <v>1600969.06</v>
      </c>
      <c r="AB95" s="17">
        <f>K95-(T95+V95+Z95)</f>
        <v>25135.64</v>
      </c>
      <c r="AC95" s="16">
        <f>J95-(S95+U95+W95)</f>
        <v>1600969.06</v>
      </c>
      <c r="AD95" s="16">
        <f>K95-(T95+V95+X95)</f>
        <v>25135.64</v>
      </c>
      <c r="AE95" s="15" t="s">
        <v>1</v>
      </c>
      <c r="AF95" s="14">
        <v>0.1105</v>
      </c>
      <c r="AG95" s="13"/>
      <c r="AH95" t="str">
        <f>VLOOKUP(D95,'[1]EN EJECUCION'!$D$9:$AP$54,39,FALSE)</f>
        <v>EN ARBITRAJE</v>
      </c>
    </row>
    <row r="96" spans="1:34" ht="42" customHeight="1">
      <c r="A96" s="32">
        <v>80</v>
      </c>
      <c r="B96" s="31" t="s">
        <v>5</v>
      </c>
      <c r="C96" s="30">
        <v>258587</v>
      </c>
      <c r="D96" s="30">
        <v>2187360</v>
      </c>
      <c r="E96" s="26">
        <v>2661850.83</v>
      </c>
      <c r="F96" s="33" t="s">
        <v>4</v>
      </c>
      <c r="G96" s="33"/>
      <c r="H96" s="19">
        <v>2764789.44</v>
      </c>
      <c r="I96" s="19">
        <v>2764789.44</v>
      </c>
      <c r="J96" s="27">
        <v>2661850.83</v>
      </c>
      <c r="K96" s="26">
        <v>102938.61</v>
      </c>
      <c r="L96" s="26">
        <v>2395665.75</v>
      </c>
      <c r="M96" s="26">
        <v>0</v>
      </c>
      <c r="N96" s="26"/>
      <c r="O96" s="25"/>
      <c r="P96" s="25"/>
      <c r="Q96" s="24"/>
      <c r="R96" s="23"/>
      <c r="S96" s="22">
        <v>0</v>
      </c>
      <c r="T96" s="22">
        <v>0</v>
      </c>
      <c r="U96" s="22">
        <v>775303.91999999993</v>
      </c>
      <c r="V96" s="21">
        <v>0</v>
      </c>
      <c r="W96" s="20">
        <v>0</v>
      </c>
      <c r="X96" s="19">
        <v>0</v>
      </c>
      <c r="Y96" s="19">
        <v>0</v>
      </c>
      <c r="Z96" s="19">
        <v>0</v>
      </c>
      <c r="AA96" s="18">
        <f>J96-(S96+U96+Y96)</f>
        <v>1886546.9100000001</v>
      </c>
      <c r="AB96" s="17">
        <f>K96-(T96+V96+Z96)</f>
        <v>102938.61</v>
      </c>
      <c r="AC96" s="16">
        <f>J96-(S96+U96+W96)</f>
        <v>1886546.9100000001</v>
      </c>
      <c r="AD96" s="16">
        <f>K96-(T96+V96+X96)</f>
        <v>102938.61</v>
      </c>
      <c r="AE96" s="15" t="s">
        <v>1</v>
      </c>
      <c r="AF96" s="14">
        <v>0.44679999999999997</v>
      </c>
      <c r="AG96" s="13"/>
      <c r="AH96" t="str">
        <f>VLOOKUP(D96,'[1]EN EJECUCION'!$D$9:$AP$54,39,FALSE)</f>
        <v>EN ARBITRAJE</v>
      </c>
    </row>
    <row r="97" spans="1:34" ht="39" customHeight="1">
      <c r="A97" s="32">
        <v>81</v>
      </c>
      <c r="B97" s="31" t="s">
        <v>3</v>
      </c>
      <c r="C97" s="30">
        <v>213624</v>
      </c>
      <c r="D97" s="30">
        <v>2208592</v>
      </c>
      <c r="E97" s="26">
        <v>10354875</v>
      </c>
      <c r="F97" s="29" t="s">
        <v>2</v>
      </c>
      <c r="G97" s="29"/>
      <c r="H97" s="19">
        <v>10724006.48</v>
      </c>
      <c r="I97" s="28">
        <v>10724006.48</v>
      </c>
      <c r="J97" s="27">
        <v>10354875.15</v>
      </c>
      <c r="K97" s="26">
        <v>369131.33</v>
      </c>
      <c r="L97" s="26">
        <v>9319387.6400000006</v>
      </c>
      <c r="M97" s="26">
        <v>331827.21000000002</v>
      </c>
      <c r="N97" s="26"/>
      <c r="O97" s="25"/>
      <c r="P97" s="25"/>
      <c r="Q97" s="24"/>
      <c r="R97" s="23"/>
      <c r="S97" s="22">
        <v>0</v>
      </c>
      <c r="T97" s="22">
        <v>0</v>
      </c>
      <c r="U97" s="22">
        <v>6896346.8499999996</v>
      </c>
      <c r="V97" s="21">
        <v>0</v>
      </c>
      <c r="W97" s="20">
        <v>0</v>
      </c>
      <c r="X97" s="19">
        <v>0</v>
      </c>
      <c r="Y97" s="19">
        <v>0</v>
      </c>
      <c r="Z97" s="19">
        <v>0</v>
      </c>
      <c r="AA97" s="18">
        <f>J97-(S97+U97+Y97)</f>
        <v>3458528.3000000007</v>
      </c>
      <c r="AB97" s="17">
        <f>K97-(T97+V97+Z97)</f>
        <v>369131.33</v>
      </c>
      <c r="AC97" s="16">
        <f>J97-(S97+U97+W97)</f>
        <v>3458528.3000000007</v>
      </c>
      <c r="AD97" s="16">
        <f>K97-(T97+V97+X97)</f>
        <v>369131.33</v>
      </c>
      <c r="AE97" s="15" t="s">
        <v>1</v>
      </c>
      <c r="AF97" s="14">
        <v>1.8E-3</v>
      </c>
      <c r="AG97" s="13"/>
      <c r="AH97" t="str">
        <f>VLOOKUP(D97,'[1]EN EJECUCION'!$D$9:$AP$54,39,FALSE)</f>
        <v>EN ARBITRAJE</v>
      </c>
    </row>
    <row r="98" spans="1:34">
      <c r="A98" s="12" t="s">
        <v>0</v>
      </c>
      <c r="B98" s="11"/>
      <c r="C98" s="10"/>
      <c r="D98" s="10"/>
      <c r="E98" s="8">
        <f>SUM(E6:E97)</f>
        <v>379717434.11999989</v>
      </c>
      <c r="F98" s="8"/>
      <c r="G98" s="8"/>
      <c r="H98" s="8">
        <f>SUM(H6:H97)</f>
        <v>387135628.22000003</v>
      </c>
      <c r="I98" s="8"/>
      <c r="J98" s="8">
        <f>SUM(J6:J97)</f>
        <v>369524240.17999989</v>
      </c>
      <c r="K98" s="8">
        <f>SUM(K6:K97)</f>
        <v>17611388.040000003</v>
      </c>
      <c r="L98" s="8">
        <f>SUM(L6:L97)</f>
        <v>342258815.51999986</v>
      </c>
      <c r="M98" s="8">
        <f>SUM(M6:M97)</f>
        <v>11780036.690000001</v>
      </c>
      <c r="N98" s="8"/>
      <c r="O98" s="9">
        <f>SUM(O6:O97)</f>
        <v>31614965.149999999</v>
      </c>
      <c r="P98" s="9">
        <f>SUM(P6:P97)</f>
        <v>26604996.460000001</v>
      </c>
      <c r="Q98" s="9">
        <f>SUM(Q6:Q97)</f>
        <v>5009968.6899999985</v>
      </c>
      <c r="R98" s="8"/>
      <c r="S98" s="8">
        <f>SUM(S6:S97)</f>
        <v>5155681.78</v>
      </c>
      <c r="T98" s="8">
        <f>SUM(T6:T97)</f>
        <v>0</v>
      </c>
      <c r="U98" s="8">
        <f>SUM(U6:U97)</f>
        <v>146722406.75999999</v>
      </c>
      <c r="V98" s="8">
        <f>SUM(V6:V97)</f>
        <v>1291965.6899999997</v>
      </c>
      <c r="W98" s="8">
        <f>SUM(W6:W97)</f>
        <v>110349042</v>
      </c>
      <c r="X98" s="8">
        <f>SUM(X6:X97)</f>
        <v>7213765.2800000003</v>
      </c>
      <c r="Y98" s="8">
        <f>SUM(Y6:Y97)</f>
        <v>104828884.71999998</v>
      </c>
      <c r="Z98" s="8">
        <f>SUM(Z6:Z97)</f>
        <v>5514675.0800000001</v>
      </c>
      <c r="AA98" s="8"/>
      <c r="AB98" s="8"/>
      <c r="AC98" s="8"/>
      <c r="AD98" s="8"/>
      <c r="AE98" s="8" t="e">
        <f>AE6+AE10+AE11+AE12+AE13+AE15+AE16+AE17+AE18+AE19+AE20+AE22+AE23+AE24+AE25+AE26+AE27+AE28+AE29+AE30+AE31+AE32+AE33+AE34+AE35+AE38+AE39+AE40+AE44+AE46+AE78+AE50+AE52+AE42+AE55+AE89+AE90+AE68+AE58+AE66+AE59+AE65+AE82+AE97</f>
        <v>#VALUE!</v>
      </c>
      <c r="AF98" s="8">
        <f>AF6+AF10+AF11+AF12+AF13+AF15+AF16+AF17+AF18+AF19+AF20+AF22+AF23+AF24+AF25+AF26+AF27+AF28+AF29+AF30+AF31+AF32+AF33+AF34+AF35+AF38+AF39+AF40+AF44+AF46+AF78+AF50+AF52+AF42+AF55+AF89+AF90+AF68+AF58+AF66+AF59+AF65+AF82+AF97</f>
        <v>37.117400000000004</v>
      </c>
      <c r="AG98" s="7"/>
    </row>
    <row r="99" spans="1:34">
      <c r="U99" s="4"/>
      <c r="W99" s="6">
        <v>112844704</v>
      </c>
      <c r="X99" s="6">
        <v>6736401</v>
      </c>
      <c r="Y99" s="6">
        <v>106614915.51000005</v>
      </c>
      <c r="Z99" s="6">
        <v>5514675.0800000001</v>
      </c>
    </row>
    <row r="100" spans="1:34">
      <c r="U100" s="4"/>
      <c r="W100" s="5">
        <f>W98-W99</f>
        <v>-2495662</v>
      </c>
      <c r="X100" s="5">
        <f>X98-X99</f>
        <v>477364.28000000026</v>
      </c>
      <c r="Y100" s="5">
        <f>Y98-Y99</f>
        <v>-1786030.7900000662</v>
      </c>
      <c r="Z100" s="5">
        <f>Z98-Z99</f>
        <v>0</v>
      </c>
    </row>
    <row r="101" spans="1:34">
      <c r="U101" s="4"/>
      <c r="W101" s="3"/>
      <c r="X101" s="3"/>
      <c r="Y101" s="3"/>
      <c r="Z101" s="3"/>
    </row>
  </sheetData>
  <autoFilter ref="A5:AE101"/>
  <mergeCells count="183">
    <mergeCell ref="W86:W88"/>
    <mergeCell ref="X86:X88"/>
    <mergeCell ref="Y86:Y88"/>
    <mergeCell ref="Z86:Z88"/>
    <mergeCell ref="AA86:AA88"/>
    <mergeCell ref="K86:K88"/>
    <mergeCell ref="L86:L88"/>
    <mergeCell ref="M86:M88"/>
    <mergeCell ref="S86:S88"/>
    <mergeCell ref="T86:T88"/>
    <mergeCell ref="S68:S69"/>
    <mergeCell ref="T68:T69"/>
    <mergeCell ref="U68:U69"/>
    <mergeCell ref="V68:V69"/>
    <mergeCell ref="A98:B98"/>
    <mergeCell ref="V86:V88"/>
    <mergeCell ref="U86:U88"/>
    <mergeCell ref="Z68:Z69"/>
    <mergeCell ref="AB86:AB88"/>
    <mergeCell ref="AC86:AC88"/>
    <mergeCell ref="AD86:AD88"/>
    <mergeCell ref="AE86:AE88"/>
    <mergeCell ref="AF86:AF88"/>
    <mergeCell ref="AA68:AA69"/>
    <mergeCell ref="AB68:AB69"/>
    <mergeCell ref="AC68:AC69"/>
    <mergeCell ref="AD68:AD69"/>
    <mergeCell ref="AE68:AE69"/>
    <mergeCell ref="AF68:AF69"/>
    <mergeCell ref="B86:B88"/>
    <mergeCell ref="C86:C88"/>
    <mergeCell ref="D86:D88"/>
    <mergeCell ref="F86:F88"/>
    <mergeCell ref="H86:H88"/>
    <mergeCell ref="I86:I88"/>
    <mergeCell ref="J86:J88"/>
    <mergeCell ref="Y68:Y69"/>
    <mergeCell ref="A68:A69"/>
    <mergeCell ref="B68:B69"/>
    <mergeCell ref="C68:C69"/>
    <mergeCell ref="D68:D69"/>
    <mergeCell ref="E68:E69"/>
    <mergeCell ref="F68:F69"/>
    <mergeCell ref="Y59:Y60"/>
    <mergeCell ref="Z59:Z60"/>
    <mergeCell ref="W68:W69"/>
    <mergeCell ref="X68:X69"/>
    <mergeCell ref="H68:H69"/>
    <mergeCell ref="I68:I69"/>
    <mergeCell ref="J68:J69"/>
    <mergeCell ref="K68:K69"/>
    <mergeCell ref="L68:L69"/>
    <mergeCell ref="M68:M69"/>
    <mergeCell ref="AF55:AF56"/>
    <mergeCell ref="J55:J56"/>
    <mergeCell ref="K55:K56"/>
    <mergeCell ref="L55:L56"/>
    <mergeCell ref="AA59:AA60"/>
    <mergeCell ref="AB59:AB60"/>
    <mergeCell ref="AC59:AC60"/>
    <mergeCell ref="AD59:AD60"/>
    <mergeCell ref="AE59:AE60"/>
    <mergeCell ref="AF59:AF60"/>
    <mergeCell ref="L59:L60"/>
    <mergeCell ref="M59:M60"/>
    <mergeCell ref="S59:S60"/>
    <mergeCell ref="T59:T60"/>
    <mergeCell ref="M55:M56"/>
    <mergeCell ref="AE55:AE56"/>
    <mergeCell ref="U59:U60"/>
    <mergeCell ref="V59:V60"/>
    <mergeCell ref="W59:W60"/>
    <mergeCell ref="X59:X60"/>
    <mergeCell ref="I59:I60"/>
    <mergeCell ref="F55:F56"/>
    <mergeCell ref="H55:H56"/>
    <mergeCell ref="I55:I56"/>
    <mergeCell ref="J59:J60"/>
    <mergeCell ref="K59:K60"/>
    <mergeCell ref="F44:F45"/>
    <mergeCell ref="H44:H45"/>
    <mergeCell ref="I44:I45"/>
    <mergeCell ref="J44:J45"/>
    <mergeCell ref="A59:A60"/>
    <mergeCell ref="B59:B60"/>
    <mergeCell ref="C59:C60"/>
    <mergeCell ref="D59:D60"/>
    <mergeCell ref="F59:F60"/>
    <mergeCell ref="H59:H60"/>
    <mergeCell ref="A55:A56"/>
    <mergeCell ref="B55:B56"/>
    <mergeCell ref="C55:C56"/>
    <mergeCell ref="D55:D56"/>
    <mergeCell ref="E55:E56"/>
    <mergeCell ref="A44:A45"/>
    <mergeCell ref="B44:B45"/>
    <mergeCell ref="C44:C45"/>
    <mergeCell ref="D44:D45"/>
    <mergeCell ref="E44:E45"/>
    <mergeCell ref="Z40:Z41"/>
    <mergeCell ref="AF40:AF41"/>
    <mergeCell ref="K44:K45"/>
    <mergeCell ref="L44:L45"/>
    <mergeCell ref="M44:M45"/>
    <mergeCell ref="AE44:AE45"/>
    <mergeCell ref="AF44:AF45"/>
    <mergeCell ref="I35:I37"/>
    <mergeCell ref="J35:J37"/>
    <mergeCell ref="K35:K37"/>
    <mergeCell ref="L35:L37"/>
    <mergeCell ref="M35:M37"/>
    <mergeCell ref="AC40:AC41"/>
    <mergeCell ref="U40:U41"/>
    <mergeCell ref="V40:V41"/>
    <mergeCell ref="W40:W41"/>
    <mergeCell ref="X40:X41"/>
    <mergeCell ref="AF36:AF37"/>
    <mergeCell ref="A40:A41"/>
    <mergeCell ref="B40:B41"/>
    <mergeCell ref="C40:C41"/>
    <mergeCell ref="D40:D41"/>
    <mergeCell ref="E40:E41"/>
    <mergeCell ref="F40:F41"/>
    <mergeCell ref="H40:H41"/>
    <mergeCell ref="I40:I41"/>
    <mergeCell ref="H35:H37"/>
    <mergeCell ref="AE36:AE37"/>
    <mergeCell ref="AE40:AE41"/>
    <mergeCell ref="AA40:AA41"/>
    <mergeCell ref="AB40:AB41"/>
    <mergeCell ref="J20:J21"/>
    <mergeCell ref="K20:K21"/>
    <mergeCell ref="L20:L21"/>
    <mergeCell ref="M20:M21"/>
    <mergeCell ref="AD40:AD41"/>
    <mergeCell ref="Y40:Y41"/>
    <mergeCell ref="J40:J41"/>
    <mergeCell ref="K40:K41"/>
    <mergeCell ref="L40:L41"/>
    <mergeCell ref="M40:M41"/>
    <mergeCell ref="S40:S41"/>
    <mergeCell ref="T40:T41"/>
    <mergeCell ref="A20:A21"/>
    <mergeCell ref="B20:B21"/>
    <mergeCell ref="C20:C21"/>
    <mergeCell ref="D20:D21"/>
    <mergeCell ref="E20:E21"/>
    <mergeCell ref="F20:F21"/>
    <mergeCell ref="A35:A37"/>
    <mergeCell ref="B35:B37"/>
    <mergeCell ref="C35:C37"/>
    <mergeCell ref="D35:D37"/>
    <mergeCell ref="E35:E37"/>
    <mergeCell ref="F35:F37"/>
    <mergeCell ref="AE13:AE14"/>
    <mergeCell ref="AF13:AF14"/>
    <mergeCell ref="J13:J14"/>
    <mergeCell ref="Z13:Z14"/>
    <mergeCell ref="AA13:AA14"/>
    <mergeCell ref="X13:X14"/>
    <mergeCell ref="M13:M14"/>
    <mergeCell ref="S13:S14"/>
    <mergeCell ref="Y13:Y14"/>
    <mergeCell ref="K13:K14"/>
    <mergeCell ref="H13:H14"/>
    <mergeCell ref="AB13:AB14"/>
    <mergeCell ref="AC13:AC14"/>
    <mergeCell ref="AD13:AD14"/>
    <mergeCell ref="T13:T14"/>
    <mergeCell ref="U13:U14"/>
    <mergeCell ref="V13:V14"/>
    <mergeCell ref="W13:W14"/>
    <mergeCell ref="L13:L14"/>
    <mergeCell ref="H20:H21"/>
    <mergeCell ref="I20:I21"/>
    <mergeCell ref="I13:I14"/>
    <mergeCell ref="A2:AF2"/>
    <mergeCell ref="A13:A14"/>
    <mergeCell ref="B13:B14"/>
    <mergeCell ref="C13:C14"/>
    <mergeCell ref="D13:D14"/>
    <mergeCell ref="E13:E14"/>
    <mergeCell ref="F13:F14"/>
  </mergeCells>
  <printOptions horizontalCentered="1" verticalCentered="1"/>
  <pageMargins left="0" right="0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 1188 UTI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Marcial Soto Sánchez</dc:creator>
  <cp:lastModifiedBy>Marcial Soto Sánchez</cp:lastModifiedBy>
  <dcterms:created xsi:type="dcterms:W3CDTF">2016-04-28T20:09:24Z</dcterms:created>
  <dcterms:modified xsi:type="dcterms:W3CDTF">2016-04-28T20:09:46Z</dcterms:modified>
</cp:coreProperties>
</file>