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440" windowHeight="7455" activeTab="1"/>
  </bookViews>
  <sheets>
    <sheet name="AL 23.11.2017" sheetId="35" r:id="rId1"/>
    <sheet name="AVANCE CON MAQMAX 23.11.2017" sheetId="32" r:id="rId2"/>
  </sheets>
  <calcPr calcId="145621"/>
</workbook>
</file>

<file path=xl/calcChain.xml><?xml version="1.0" encoding="utf-8"?>
<calcChain xmlns="http://schemas.openxmlformats.org/spreadsheetml/2006/main">
  <c r="L19" i="35" l="1"/>
  <c r="L16" i="35"/>
  <c r="L20" i="35" s="1"/>
  <c r="Q20" i="35"/>
  <c r="Q19" i="35"/>
  <c r="Q16" i="35"/>
  <c r="O20" i="35" l="1"/>
  <c r="N20" i="35"/>
  <c r="O19" i="35"/>
  <c r="N19" i="35"/>
  <c r="O16" i="35"/>
  <c r="N16" i="35"/>
  <c r="Q20" i="32"/>
  <c r="Q19" i="32"/>
  <c r="Q16" i="32"/>
  <c r="L20" i="32"/>
  <c r="M19" i="32"/>
  <c r="L19" i="32"/>
  <c r="M16" i="32"/>
  <c r="L16" i="32"/>
  <c r="P15" i="32"/>
  <c r="P16" i="32"/>
  <c r="P17" i="32"/>
  <c r="P18" i="32"/>
  <c r="P9" i="32"/>
  <c r="P10" i="32"/>
  <c r="P11" i="32"/>
  <c r="P12" i="32"/>
  <c r="P13" i="32"/>
  <c r="P8" i="32"/>
  <c r="O20" i="32"/>
  <c r="N20" i="32"/>
  <c r="N19" i="32"/>
  <c r="O19" i="32"/>
  <c r="N16" i="32"/>
  <c r="O16" i="32"/>
  <c r="M20" i="32"/>
  <c r="S18" i="32" l="1"/>
  <c r="S17" i="32"/>
  <c r="S15" i="32"/>
  <c r="S9" i="32"/>
  <c r="S10" i="32"/>
  <c r="S11" i="32"/>
  <c r="S12" i="32"/>
  <c r="S13" i="32"/>
  <c r="S8" i="32"/>
  <c r="K19" i="32"/>
  <c r="S18" i="35"/>
  <c r="S17" i="35"/>
  <c r="S9" i="35"/>
  <c r="S10" i="35"/>
  <c r="S11" i="35"/>
  <c r="S12" i="35"/>
  <c r="S13" i="35"/>
  <c r="S15" i="35"/>
  <c r="S8" i="35"/>
  <c r="P20" i="32" l="1"/>
  <c r="P19" i="32"/>
  <c r="K20" i="35" l="1"/>
  <c r="K19" i="35"/>
  <c r="K16" i="35"/>
  <c r="P16" i="35"/>
  <c r="P19" i="35"/>
  <c r="P20" i="35" l="1"/>
  <c r="Z19" i="35" l="1"/>
  <c r="Y19" i="35"/>
  <c r="X19" i="35"/>
  <c r="W19" i="35"/>
  <c r="V19" i="35"/>
  <c r="U19" i="35"/>
  <c r="T19" i="35"/>
  <c r="R19" i="35"/>
  <c r="M19" i="35"/>
  <c r="F19" i="35"/>
  <c r="E19" i="35"/>
  <c r="AA18" i="35"/>
  <c r="AA17" i="35"/>
  <c r="Z16" i="35"/>
  <c r="Z20" i="35" s="1"/>
  <c r="Y16" i="35"/>
  <c r="X16" i="35"/>
  <c r="X20" i="35" s="1"/>
  <c r="W16" i="35"/>
  <c r="V16" i="35"/>
  <c r="V20" i="35" s="1"/>
  <c r="U16" i="35"/>
  <c r="T16" i="35"/>
  <c r="T20" i="35" s="1"/>
  <c r="R16" i="35"/>
  <c r="M16" i="35"/>
  <c r="F16" i="35"/>
  <c r="E16" i="35"/>
  <c r="AA15" i="35"/>
  <c r="AA13" i="35"/>
  <c r="AA12" i="35"/>
  <c r="AA11" i="35"/>
  <c r="AA10" i="35"/>
  <c r="AA9" i="35"/>
  <c r="AA8" i="35"/>
  <c r="M20" i="35" l="1"/>
  <c r="E20" i="35"/>
  <c r="AA16" i="35"/>
  <c r="R20" i="35"/>
  <c r="U20" i="35"/>
  <c r="W20" i="35"/>
  <c r="Y20" i="35"/>
  <c r="F20" i="35"/>
  <c r="AA19" i="35"/>
  <c r="AA20" i="35" s="1"/>
  <c r="K16" i="32"/>
  <c r="AB8" i="32"/>
  <c r="AB9" i="32"/>
  <c r="AB10" i="32"/>
  <c r="AB11" i="32"/>
  <c r="AB12" i="32"/>
  <c r="AB13" i="32"/>
  <c r="AB15" i="32"/>
  <c r="T16" i="32"/>
  <c r="U16" i="32"/>
  <c r="W16" i="32"/>
  <c r="X16" i="32"/>
  <c r="Y16" i="32"/>
  <c r="Z16" i="32"/>
  <c r="AA16" i="32"/>
  <c r="AB17" i="32"/>
  <c r="AB16" i="32" l="1"/>
  <c r="AA19" i="32" l="1"/>
  <c r="AA20" i="32" s="1"/>
  <c r="Z19" i="32"/>
  <c r="Z20" i="32" s="1"/>
  <c r="Y19" i="32"/>
  <c r="Y20" i="32" s="1"/>
  <c r="X19" i="32"/>
  <c r="X20" i="32" s="1"/>
  <c r="W19" i="32"/>
  <c r="W20" i="32" s="1"/>
  <c r="U19" i="32"/>
  <c r="U20" i="32" s="1"/>
  <c r="T19" i="32"/>
  <c r="T20" i="32" s="1"/>
  <c r="R19" i="32"/>
  <c r="K20" i="32"/>
  <c r="F19" i="32"/>
  <c r="E19" i="32"/>
  <c r="AB18" i="32"/>
  <c r="AB19" i="32" s="1"/>
  <c r="AB20" i="32" s="1"/>
  <c r="R16" i="32"/>
  <c r="F16" i="32"/>
  <c r="E16" i="32"/>
  <c r="R20" i="32" l="1"/>
  <c r="E20" i="32"/>
  <c r="F20" i="32"/>
</calcChain>
</file>

<file path=xl/sharedStrings.xml><?xml version="1.0" encoding="utf-8"?>
<sst xmlns="http://schemas.openxmlformats.org/spreadsheetml/2006/main" count="148" uniqueCount="78">
  <si>
    <t>DESCRIPCION</t>
  </si>
  <si>
    <t>AS 41-2017</t>
  </si>
  <si>
    <t>AS 41-2017 (2da. Convoc)</t>
  </si>
  <si>
    <t>AS 46-2017</t>
  </si>
  <si>
    <t>AS 47-2017</t>
  </si>
  <si>
    <t>076-2017-MINAGRI-AGRORURAL</t>
  </si>
  <si>
    <t>080-2017-MINAGRI-AGRORURAL</t>
  </si>
  <si>
    <t>078-2017-MINAGRI-AGRORURAL</t>
  </si>
  <si>
    <t>079-2017-MINAGRI-AGRORURAL</t>
  </si>
  <si>
    <t>081-2017-MINAGRI-AGRORURAL</t>
  </si>
  <si>
    <t>AS 42-2017</t>
  </si>
  <si>
    <t>N°</t>
  </si>
  <si>
    <t>EJECUCIÓN</t>
  </si>
  <si>
    <t>087-2017-MINAGRI-AGRORURAL</t>
  </si>
  <si>
    <t>085-2017-MINAGRI-AGRORURAL</t>
  </si>
  <si>
    <t>086-2017-MINAGRI-AGRORURAL</t>
  </si>
  <si>
    <t>083-2017-MINAGRI-AGRORURAL</t>
  </si>
  <si>
    <t>Longitud de avance (km)</t>
  </si>
  <si>
    <t>Movimiento de Tierra</t>
  </si>
  <si>
    <t>Tractor sobre Orugas     (N°)</t>
  </si>
  <si>
    <t>Excavadora sobre Orugas    (N°)</t>
  </si>
  <si>
    <t>Motoniveladoras    (N°)</t>
  </si>
  <si>
    <t>Camión Volquete   (N°)</t>
  </si>
  <si>
    <t>Cargador Frontal    (N°)</t>
  </si>
  <si>
    <t>Camión Cisterna     (N°)</t>
  </si>
  <si>
    <t>Rodillo   (N°)</t>
  </si>
  <si>
    <t>PROCESO DE CONVOCATORIA</t>
  </si>
  <si>
    <t>Convocatoria     (Fecha)</t>
  </si>
  <si>
    <t>Valor Adjudicado   (S/)</t>
  </si>
  <si>
    <t>Inicio Contractual      (Fecha)</t>
  </si>
  <si>
    <t>Término Contractual (Fecha)</t>
  </si>
  <si>
    <t>Contrato          N°</t>
  </si>
  <si>
    <t>DESCOLMATACIÓN DEL CAUCE DEL RIO PIURA, DESDE LA LAGUNA LA NIÑA HASTA LA LAGUNA RAMON (Tramo I)</t>
  </si>
  <si>
    <t>Plazo Total de ejecución (Días Calendario)</t>
  </si>
  <si>
    <t>Máquinaria real utilizada</t>
  </si>
  <si>
    <t>DESCOLMATACIÓN DEL CAUCE DEL RÍO PIURA DESDE LA LAGUNA RAMÓN HASTA EL SECTOR CORDILLERA (Tramo II)</t>
  </si>
  <si>
    <t>DESCOLMATACIÓN DEL CAUCE DEL RÍO PIURA DESDE EL SECTOR CORDILLERA HASTA EL PUENTE INDEPENDENCIA (Tramo III)</t>
  </si>
  <si>
    <t>DESCOLMATACION DEL RIO PIURA DESDE EL PUENTE INDEPENDENCIA HASTA EL PUENTE BOLOGNESI (Tramo IV)</t>
  </si>
  <si>
    <t>DESCOLMATACIÓN DEL CAUCE DEL RIO PIURA,  DESDE EL PUENTE BOLOGNESI HASTA PRESA LOS EJIDOS (Tramo V)</t>
  </si>
  <si>
    <t>DESCOLMATACIÓN DEL CAUCE DEL RIO PIURA, EN LOS SIGUIENTES SECTORES DE LA PEÑITA - TAMBOGRANDE - CURVAN - MALINGAS (Tramo VII)</t>
  </si>
  <si>
    <t>DESCOLMATACION DEL CAUCE DEL RIO CHIRA, DESDE EL SECTOR LA HUACA HASTA EL SECTOR SIFÓN SOJO. RIO CHIRA (Tramo I)</t>
  </si>
  <si>
    <t>DESCOLMATACION DEL CAUCE DEL RIO CHIRA DESDE VISTA FLORIDA HASTA LA PRESA POECHOS. RIO CHIRA (Tramo II)</t>
  </si>
  <si>
    <t>Estado Situacional</t>
  </si>
  <si>
    <t>TOTAL</t>
  </si>
  <si>
    <t>DESCOLMATACION DEL CAUCE DEL RIO PIURA, DESDE CAIDA CURUMAY HASTA CHAPAIRA (Tramo VI)</t>
  </si>
  <si>
    <t>Directos</t>
  </si>
  <si>
    <t>Indirectos</t>
  </si>
  <si>
    <t>Total</t>
  </si>
  <si>
    <t>MINISTERIO DE AGRICULTURA Y RIEGO</t>
  </si>
  <si>
    <t>PROGRAMA DE DESARROLLO PRODUCTIVO AGRARIO RURAL - AGRO RURAL</t>
  </si>
  <si>
    <t>Puestos de Trabajo  (N°)</t>
  </si>
  <si>
    <t>Retroexcavadora         (N°)</t>
  </si>
  <si>
    <t>Valor Referencial             (S/)</t>
  </si>
  <si>
    <t>RIO PIURA SUB TOTAL (1)</t>
  </si>
  <si>
    <t>RIO CHIRA SUB TOTAL (2)</t>
  </si>
  <si>
    <t>TOTAL (1+2)</t>
  </si>
  <si>
    <t>DESCOLMATACION DEL CAUCE DEL RIO PIURA, EN LOS SIGUIENTES SECTORES PUENTE ÑACARA  -PUENTE CARRASQUILLO - PUENTE BUENOS AIRES - PUENTE  SALITRAL (Tramo VIII)</t>
  </si>
  <si>
    <t>TOTAL (1) + (2)</t>
  </si>
  <si>
    <t>ESTADO SITUACIONAL DE LA DESCOLMATACIÓN DE LOS RIOS PIURA Y CHIRA REPORTADOS AL 23.11.2017</t>
  </si>
  <si>
    <t xml:space="preserve">AVANCE EJECUCIÓN FÍSICA REAL AL 23.11.2017: </t>
  </si>
  <si>
    <r>
      <t>Volumen descolmatado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</si>
  <si>
    <t>Porcentaje descolmatado (%)</t>
  </si>
  <si>
    <r>
      <t>Volumen descolmatado programado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</si>
  <si>
    <t>LONGITUD DE TRAMO Ficha Referencial(Km)</t>
  </si>
  <si>
    <t>LONGITUD DE TRAMO Ficha Definitiva (Km)</t>
  </si>
  <si>
    <t>LONGITUD DE TRAMO Ficha Referencial (Km)</t>
  </si>
  <si>
    <t xml:space="preserve">Directos </t>
  </si>
  <si>
    <t>EN EJECUCIÓN AL 83.62%</t>
  </si>
  <si>
    <t>EN EJECUCIÓN AL 50.57%</t>
  </si>
  <si>
    <t>EN EJECUCIÓN AL 69.19%</t>
  </si>
  <si>
    <t>EN EJECUCIÓN AL 25.47%</t>
  </si>
  <si>
    <t>EN EJECUCIÓN AL 13.46%</t>
  </si>
  <si>
    <t>EN EJECUCIÓN AL 32.07%</t>
  </si>
  <si>
    <t>EN EJECUCIÓN AL 4.97%</t>
  </si>
  <si>
    <t>EN EJECUCIÓN AL 32.83%</t>
  </si>
  <si>
    <t>EN EJECUCIÓN AL 1.62%</t>
  </si>
  <si>
    <r>
      <t xml:space="preserve">Máquinaria real utilizada </t>
    </r>
    <r>
      <rPr>
        <b/>
        <sz val="12"/>
        <color theme="1"/>
        <rFont val="Arial"/>
        <family val="2"/>
      </rPr>
      <t>(*)</t>
    </r>
  </si>
  <si>
    <r>
      <rPr>
        <b/>
        <sz val="16"/>
        <color theme="1"/>
        <rFont val="Calibri"/>
        <family val="2"/>
        <scheme val="minor"/>
      </rPr>
      <t>(*)</t>
    </r>
    <r>
      <rPr>
        <sz val="14"/>
        <color theme="1"/>
        <rFont val="Calibri"/>
        <family val="2"/>
        <scheme val="minor"/>
      </rPr>
      <t xml:space="preserve"> Número de maquinaria en su máxima producción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</si>
</sst>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>
      <alignment vertical="top"/>
    </xf>
    <xf numFmtId="0" fontId="1" fillId="0" borderId="0"/>
    <xf numFmtId="9" fontId="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247">
    <xf numFmtId="0" fontId="0" fillId="0" borderId="0" xfId="0"/>
    <xf numFmtId="0" fontId="0" fillId="3" borderId="0" xfId="0" applyFill="1"/>
    <xf numFmtId="0" fontId="0" fillId="0" borderId="0" xfId="0"/>
    <xf numFmtId="14" fontId="0" fillId="0" borderId="1" xfId="0" applyNumberFormat="1" applyBorder="1" applyAlignment="1">
      <alignment vertical="center" wrapText="1"/>
    </xf>
    <xf numFmtId="14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14" fontId="0" fillId="3" borderId="1" xfId="0" applyNumberFormat="1" applyFont="1" applyFill="1" applyBorder="1" applyAlignment="1">
      <alignment horizontal="center" vertical="center"/>
    </xf>
    <xf numFmtId="43" fontId="4" fillId="0" borderId="1" xfId="4" applyNumberFormat="1" applyFont="1" applyBorder="1" applyAlignment="1">
      <alignment horizontal="center" vertical="center"/>
    </xf>
    <xf numFmtId="165" fontId="4" fillId="0" borderId="1" xfId="4" applyNumberFormat="1" applyFont="1" applyBorder="1" applyAlignment="1">
      <alignment horizontal="center" vertical="center" wrapText="1"/>
    </xf>
    <xf numFmtId="43" fontId="4" fillId="0" borderId="1" xfId="4" applyNumberFormat="1" applyFont="1" applyBorder="1" applyAlignment="1">
      <alignment horizontal="center" vertical="center" wrapText="1"/>
    </xf>
    <xf numFmtId="14" fontId="7" fillId="0" borderId="1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14" fontId="0" fillId="3" borderId="1" xfId="0" applyNumberFormat="1" applyFill="1" applyBorder="1" applyAlignment="1">
      <alignment vertical="center" wrapText="1"/>
    </xf>
    <xf numFmtId="14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4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4" fontId="0" fillId="0" borderId="23" xfId="0" applyNumberForma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  <xf numFmtId="0" fontId="8" fillId="0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/>
    </xf>
    <xf numFmtId="14" fontId="7" fillId="0" borderId="20" xfId="0" applyNumberFormat="1" applyFont="1" applyBorder="1" applyAlignment="1">
      <alignment horizontal="center" vertical="center" wrapText="1"/>
    </xf>
    <xf numFmtId="43" fontId="4" fillId="0" borderId="3" xfId="4" applyNumberFormat="1" applyFont="1" applyBorder="1" applyAlignment="1">
      <alignment horizontal="center" vertical="center"/>
    </xf>
    <xf numFmtId="14" fontId="0" fillId="0" borderId="3" xfId="0" applyNumberFormat="1" applyBorder="1" applyAlignment="1">
      <alignment vertical="center" wrapText="1"/>
    </xf>
    <xf numFmtId="14" fontId="0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4" fontId="7" fillId="0" borderId="21" xfId="0" applyNumberFormat="1" applyFont="1" applyBorder="1" applyAlignment="1">
      <alignment horizontal="center" vertical="center" wrapText="1"/>
    </xf>
    <xf numFmtId="2" fontId="7" fillId="0" borderId="29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10" fontId="10" fillId="0" borderId="0" xfId="0" applyNumberFormat="1" applyFont="1"/>
    <xf numFmtId="4" fontId="7" fillId="0" borderId="7" xfId="0" applyNumberFormat="1" applyFont="1" applyBorder="1" applyAlignment="1">
      <alignment vertical="center"/>
    </xf>
    <xf numFmtId="4" fontId="7" fillId="0" borderId="7" xfId="0" applyNumberFormat="1" applyFont="1" applyFill="1" applyBorder="1" applyAlignment="1">
      <alignment vertical="center"/>
    </xf>
    <xf numFmtId="2" fontId="7" fillId="0" borderId="37" xfId="0" applyNumberFormat="1" applyFont="1" applyBorder="1" applyAlignment="1">
      <alignment vertical="center"/>
    </xf>
    <xf numFmtId="2" fontId="7" fillId="0" borderId="37" xfId="0" applyNumberFormat="1" applyFont="1" applyBorder="1" applyAlignment="1">
      <alignment horizontal="right" vertical="center"/>
    </xf>
    <xf numFmtId="0" fontId="7" fillId="0" borderId="37" xfId="0" applyFont="1" applyBorder="1" applyAlignment="1">
      <alignment vertical="center"/>
    </xf>
    <xf numFmtId="2" fontId="7" fillId="0" borderId="38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/>
    </xf>
    <xf numFmtId="0" fontId="16" fillId="7" borderId="33" xfId="0" applyFont="1" applyFill="1" applyBorder="1" applyAlignment="1">
      <alignment vertical="center"/>
    </xf>
    <xf numFmtId="164" fontId="16" fillId="7" borderId="35" xfId="0" applyNumberFormat="1" applyFont="1" applyFill="1" applyBorder="1" applyAlignment="1">
      <alignment vertical="center"/>
    </xf>
    <xf numFmtId="0" fontId="16" fillId="7" borderId="33" xfId="0" applyFont="1" applyFill="1" applyBorder="1" applyAlignment="1">
      <alignment vertical="center" wrapText="1"/>
    </xf>
    <xf numFmtId="3" fontId="16" fillId="7" borderId="35" xfId="0" applyNumberFormat="1" applyFont="1" applyFill="1" applyBorder="1" applyAlignment="1">
      <alignment vertical="center"/>
    </xf>
    <xf numFmtId="3" fontId="16" fillId="7" borderId="36" xfId="0" applyNumberFormat="1" applyFont="1" applyFill="1" applyBorder="1" applyAlignment="1">
      <alignment vertical="center"/>
    </xf>
    <xf numFmtId="0" fontId="16" fillId="7" borderId="35" xfId="0" applyFont="1" applyFill="1" applyBorder="1" applyAlignment="1">
      <alignment vertical="center"/>
    </xf>
    <xf numFmtId="10" fontId="17" fillId="0" borderId="0" xfId="0" applyNumberFormat="1" applyFont="1"/>
    <xf numFmtId="164" fontId="0" fillId="0" borderId="0" xfId="0" applyNumberFormat="1"/>
    <xf numFmtId="0" fontId="9" fillId="8" borderId="6" xfId="0" applyFont="1" applyFill="1" applyBorder="1" applyAlignment="1">
      <alignment horizontal="center" vertical="center"/>
    </xf>
    <xf numFmtId="14" fontId="9" fillId="8" borderId="14" xfId="0" applyNumberFormat="1" applyFont="1" applyFill="1" applyBorder="1" applyAlignment="1">
      <alignment horizontal="center" vertical="center" wrapText="1"/>
    </xf>
    <xf numFmtId="43" fontId="13" fillId="8" borderId="1" xfId="4" applyNumberFormat="1" applyFont="1" applyFill="1" applyBorder="1" applyAlignment="1">
      <alignment horizontal="center" vertical="center"/>
    </xf>
    <xf numFmtId="14" fontId="14" fillId="8" borderId="1" xfId="0" applyNumberFormat="1" applyFont="1" applyFill="1" applyBorder="1" applyAlignment="1">
      <alignment vertical="center" wrapText="1"/>
    </xf>
    <xf numFmtId="14" fontId="14" fillId="8" borderId="1" xfId="0" applyNumberFormat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14" fontId="9" fillId="8" borderId="23" xfId="0" applyNumberFormat="1" applyFont="1" applyFill="1" applyBorder="1" applyAlignment="1">
      <alignment horizontal="center" vertical="center" wrapText="1"/>
    </xf>
    <xf numFmtId="2" fontId="9" fillId="8" borderId="12" xfId="0" applyNumberFormat="1" applyFont="1" applyFill="1" applyBorder="1" applyAlignment="1">
      <alignment horizontal="center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2" fontId="9" fillId="8" borderId="7" xfId="0" applyNumberFormat="1" applyFont="1" applyFill="1" applyBorder="1" applyAlignment="1">
      <alignment horizontal="right" vertical="center" wrapText="1"/>
    </xf>
    <xf numFmtId="0" fontId="9" fillId="8" borderId="2" xfId="0" applyFont="1" applyFill="1" applyBorder="1" applyAlignment="1">
      <alignment vertical="center"/>
    </xf>
    <xf numFmtId="0" fontId="9" fillId="8" borderId="3" xfId="0" applyFont="1" applyFill="1" applyBorder="1" applyAlignment="1">
      <alignment vertical="center"/>
    </xf>
    <xf numFmtId="0" fontId="9" fillId="8" borderId="33" xfId="0" applyFont="1" applyFill="1" applyBorder="1" applyAlignment="1">
      <alignment vertical="center"/>
    </xf>
    <xf numFmtId="43" fontId="9" fillId="8" borderId="35" xfId="0" applyNumberFormat="1" applyFont="1" applyFill="1" applyBorder="1" applyAlignment="1">
      <alignment vertical="center"/>
    </xf>
    <xf numFmtId="3" fontId="9" fillId="8" borderId="35" xfId="0" applyNumberFormat="1" applyFont="1" applyFill="1" applyBorder="1" applyAlignment="1">
      <alignment horizontal="right" vertical="center"/>
    </xf>
    <xf numFmtId="3" fontId="9" fillId="8" borderId="36" xfId="0" applyNumberFormat="1" applyFont="1" applyFill="1" applyBorder="1" applyAlignment="1">
      <alignment horizontal="right" vertical="center"/>
    </xf>
    <xf numFmtId="0" fontId="9" fillId="8" borderId="34" xfId="0" applyFont="1" applyFill="1" applyBorder="1" applyAlignment="1">
      <alignment vertical="center"/>
    </xf>
    <xf numFmtId="0" fontId="9" fillId="8" borderId="35" xfId="0" applyFont="1" applyFill="1" applyBorder="1" applyAlignment="1">
      <alignment vertical="center"/>
    </xf>
    <xf numFmtId="0" fontId="9" fillId="8" borderId="36" xfId="0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horizontal="right" vertical="center"/>
    </xf>
    <xf numFmtId="2" fontId="16" fillId="7" borderId="31" xfId="0" applyNumberFormat="1" applyFont="1" applyFill="1" applyBorder="1" applyAlignment="1">
      <alignment horizontal="center" vertical="center"/>
    </xf>
    <xf numFmtId="0" fontId="9" fillId="9" borderId="6" xfId="0" applyFont="1" applyFill="1" applyBorder="1" applyAlignment="1">
      <alignment horizontal="center" vertical="center"/>
    </xf>
    <xf numFmtId="14" fontId="9" fillId="9" borderId="14" xfId="0" applyNumberFormat="1" applyFont="1" applyFill="1" applyBorder="1" applyAlignment="1">
      <alignment horizontal="center" vertical="center" wrapText="1"/>
    </xf>
    <xf numFmtId="43" fontId="13" fillId="9" borderId="1" xfId="4" applyNumberFormat="1" applyFont="1" applyFill="1" applyBorder="1" applyAlignment="1">
      <alignment horizontal="center" vertical="center"/>
    </xf>
    <xf numFmtId="14" fontId="14" fillId="9" borderId="1" xfId="0" applyNumberFormat="1" applyFont="1" applyFill="1" applyBorder="1" applyAlignment="1">
      <alignment vertical="center" wrapText="1"/>
    </xf>
    <xf numFmtId="14" fontId="14" fillId="9" borderId="1" xfId="0" applyNumberFormat="1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14" fontId="9" fillId="9" borderId="23" xfId="0" applyNumberFormat="1" applyFont="1" applyFill="1" applyBorder="1" applyAlignment="1">
      <alignment horizontal="center" vertical="center" wrapText="1"/>
    </xf>
    <xf numFmtId="2" fontId="9" fillId="9" borderId="12" xfId="0" applyNumberFormat="1" applyFont="1" applyFill="1" applyBorder="1" applyAlignment="1">
      <alignment horizontal="center" vertical="center" wrapText="1"/>
    </xf>
    <xf numFmtId="2" fontId="9" fillId="9" borderId="37" xfId="0" applyNumberFormat="1" applyFont="1" applyFill="1" applyBorder="1" applyAlignment="1">
      <alignment horizontal="right" vertical="center"/>
    </xf>
    <xf numFmtId="4" fontId="9" fillId="9" borderId="1" xfId="0" applyNumberFormat="1" applyFont="1" applyFill="1" applyBorder="1" applyAlignment="1">
      <alignment horizontal="right" vertical="center" wrapText="1"/>
    </xf>
    <xf numFmtId="2" fontId="9" fillId="9" borderId="7" xfId="0" applyNumberFormat="1" applyFont="1" applyFill="1" applyBorder="1" applyAlignment="1">
      <alignment horizontal="right" vertical="center" wrapText="1"/>
    </xf>
    <xf numFmtId="0" fontId="9" fillId="9" borderId="2" xfId="0" applyFont="1" applyFill="1" applyBorder="1" applyAlignment="1">
      <alignment vertical="center"/>
    </xf>
    <xf numFmtId="0" fontId="9" fillId="9" borderId="3" xfId="0" applyFont="1" applyFill="1" applyBorder="1" applyAlignment="1">
      <alignment vertical="center"/>
    </xf>
    <xf numFmtId="0" fontId="9" fillId="9" borderId="33" xfId="0" applyFont="1" applyFill="1" applyBorder="1" applyAlignment="1">
      <alignment vertical="center"/>
    </xf>
    <xf numFmtId="43" fontId="9" fillId="9" borderId="35" xfId="0" applyNumberFormat="1" applyFont="1" applyFill="1" applyBorder="1" applyAlignment="1">
      <alignment vertical="center"/>
    </xf>
    <xf numFmtId="0" fontId="9" fillId="9" borderId="32" xfId="0" applyFont="1" applyFill="1" applyBorder="1" applyAlignment="1">
      <alignment vertical="center"/>
    </xf>
    <xf numFmtId="3" fontId="9" fillId="9" borderId="35" xfId="0" applyNumberFormat="1" applyFont="1" applyFill="1" applyBorder="1" applyAlignment="1">
      <alignment horizontal="right" vertical="center"/>
    </xf>
    <xf numFmtId="3" fontId="9" fillId="9" borderId="36" xfId="0" applyNumberFormat="1" applyFont="1" applyFill="1" applyBorder="1" applyAlignment="1">
      <alignment horizontal="right" vertical="center"/>
    </xf>
    <xf numFmtId="0" fontId="9" fillId="9" borderId="34" xfId="0" applyFont="1" applyFill="1" applyBorder="1" applyAlignment="1">
      <alignment vertical="center"/>
    </xf>
    <xf numFmtId="0" fontId="9" fillId="9" borderId="35" xfId="0" applyFont="1" applyFill="1" applyBorder="1" applyAlignment="1">
      <alignment vertical="center"/>
    </xf>
    <xf numFmtId="0" fontId="9" fillId="9" borderId="36" xfId="0" applyFont="1" applyFill="1" applyBorder="1" applyAlignment="1">
      <alignment vertical="center"/>
    </xf>
    <xf numFmtId="0" fontId="16" fillId="10" borderId="33" xfId="0" applyFont="1" applyFill="1" applyBorder="1" applyAlignment="1">
      <alignment vertical="center"/>
    </xf>
    <xf numFmtId="164" fontId="16" fillId="10" borderId="35" xfId="0" applyNumberFormat="1" applyFont="1" applyFill="1" applyBorder="1" applyAlignment="1">
      <alignment vertical="center"/>
    </xf>
    <xf numFmtId="0" fontId="16" fillId="10" borderId="33" xfId="0" applyFont="1" applyFill="1" applyBorder="1" applyAlignment="1">
      <alignment vertical="center" wrapText="1"/>
    </xf>
    <xf numFmtId="2" fontId="16" fillId="10" borderId="33" xfId="0" applyNumberFormat="1" applyFont="1" applyFill="1" applyBorder="1" applyAlignment="1">
      <alignment vertical="center"/>
    </xf>
    <xf numFmtId="3" fontId="16" fillId="10" borderId="35" xfId="0" applyNumberFormat="1" applyFont="1" applyFill="1" applyBorder="1" applyAlignment="1">
      <alignment vertical="center"/>
    </xf>
    <xf numFmtId="3" fontId="16" fillId="10" borderId="36" xfId="0" applyNumberFormat="1" applyFont="1" applyFill="1" applyBorder="1" applyAlignment="1">
      <alignment vertical="center"/>
    </xf>
    <xf numFmtId="0" fontId="16" fillId="10" borderId="35" xfId="0" applyFont="1" applyFill="1" applyBorder="1" applyAlignment="1">
      <alignment vertical="center"/>
    </xf>
    <xf numFmtId="0" fontId="16" fillId="10" borderId="36" xfId="0" applyFont="1" applyFill="1" applyBorder="1" applyAlignment="1">
      <alignment vertical="center"/>
    </xf>
    <xf numFmtId="2" fontId="9" fillId="9" borderId="31" xfId="0" applyNumberFormat="1" applyFont="1" applyFill="1" applyBorder="1" applyAlignment="1">
      <alignment horizontal="center" vertical="center"/>
    </xf>
    <xf numFmtId="2" fontId="16" fillId="10" borderId="31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2" fontId="9" fillId="8" borderId="31" xfId="0" applyNumberFormat="1" applyFont="1" applyFill="1" applyBorder="1" applyAlignment="1">
      <alignment horizontal="center" vertical="center"/>
    </xf>
    <xf numFmtId="4" fontId="9" fillId="8" borderId="36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0" fontId="14" fillId="9" borderId="7" xfId="0" applyNumberFormat="1" applyFont="1" applyFill="1" applyBorder="1" applyAlignment="1">
      <alignment horizontal="center" vertical="center" wrapText="1"/>
    </xf>
    <xf numFmtId="10" fontId="12" fillId="3" borderId="25" xfId="0" applyNumberFormat="1" applyFont="1" applyFill="1" applyBorder="1" applyAlignment="1">
      <alignment horizontal="center" vertical="center" wrapText="1"/>
    </xf>
    <xf numFmtId="3" fontId="6" fillId="4" borderId="4" xfId="0" applyNumberFormat="1" applyFont="1" applyFill="1" applyBorder="1" applyAlignment="1">
      <alignment horizontal="center" vertical="center" wrapText="1"/>
    </xf>
    <xf numFmtId="3" fontId="6" fillId="4" borderId="43" xfId="0" applyNumberFormat="1" applyFont="1" applyFill="1" applyBorder="1" applyAlignment="1">
      <alignment horizontal="center" vertical="center" wrapText="1"/>
    </xf>
    <xf numFmtId="0" fontId="0" fillId="0" borderId="37" xfId="0" applyNumberForma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2" fontId="7" fillId="0" borderId="37" xfId="0" applyNumberFormat="1" applyFont="1" applyBorder="1" applyAlignment="1">
      <alignment horizontal="center" vertical="center" wrapText="1"/>
    </xf>
    <xf numFmtId="2" fontId="7" fillId="0" borderId="38" xfId="0" applyNumberFormat="1" applyFont="1" applyBorder="1" applyAlignment="1">
      <alignment horizontal="center" vertical="center" wrapText="1"/>
    </xf>
    <xf numFmtId="2" fontId="16" fillId="7" borderId="33" xfId="0" applyNumberFormat="1" applyFont="1" applyFill="1" applyBorder="1" applyAlignment="1">
      <alignment horizontal="center" vertical="center"/>
    </xf>
    <xf numFmtId="2" fontId="9" fillId="9" borderId="37" xfId="0" applyNumberFormat="1" applyFont="1" applyFill="1" applyBorder="1" applyAlignment="1">
      <alignment horizontal="center" vertical="center" wrapText="1"/>
    </xf>
    <xf numFmtId="2" fontId="9" fillId="9" borderId="32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right" vertical="center"/>
    </xf>
    <xf numFmtId="3" fontId="7" fillId="0" borderId="39" xfId="0" applyNumberFormat="1" applyFont="1" applyBorder="1" applyAlignment="1">
      <alignment vertical="center"/>
    </xf>
    <xf numFmtId="3" fontId="6" fillId="4" borderId="2" xfId="0" applyNumberFormat="1" applyFont="1" applyFill="1" applyBorder="1" applyAlignment="1">
      <alignment horizontal="center" vertical="center" wrapText="1"/>
    </xf>
    <xf numFmtId="43" fontId="1" fillId="3" borderId="2" xfId="4" applyNumberFormat="1" applyFont="1" applyFill="1" applyBorder="1" applyAlignment="1">
      <alignment vertical="center"/>
    </xf>
    <xf numFmtId="0" fontId="7" fillId="0" borderId="2" xfId="0" applyFont="1" applyBorder="1" applyAlignment="1">
      <alignment horizontal="right" vertical="center" wrapText="1"/>
    </xf>
    <xf numFmtId="3" fontId="9" fillId="8" borderId="2" xfId="0" applyNumberFormat="1" applyFont="1" applyFill="1" applyBorder="1" applyAlignment="1">
      <alignment horizontal="right" vertical="center" wrapText="1"/>
    </xf>
    <xf numFmtId="3" fontId="9" fillId="8" borderId="34" xfId="0" applyNumberFormat="1" applyFont="1" applyFill="1" applyBorder="1" applyAlignment="1">
      <alignment horizontal="right" vertical="center"/>
    </xf>
    <xf numFmtId="3" fontId="16" fillId="7" borderId="34" xfId="0" applyNumberFormat="1" applyFont="1" applyFill="1" applyBorder="1" applyAlignment="1">
      <alignment vertical="center"/>
    </xf>
    <xf numFmtId="0" fontId="5" fillId="4" borderId="22" xfId="0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vertical="center"/>
    </xf>
    <xf numFmtId="3" fontId="0" fillId="0" borderId="7" xfId="0" applyNumberForma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3" fontId="7" fillId="0" borderId="27" xfId="0" applyNumberFormat="1" applyFont="1" applyBorder="1" applyAlignment="1">
      <alignment horizontal="right" vertical="center"/>
    </xf>
    <xf numFmtId="3" fontId="9" fillId="8" borderId="6" xfId="0" applyNumberFormat="1" applyFont="1" applyFill="1" applyBorder="1" applyAlignment="1">
      <alignment horizontal="right" vertical="center"/>
    </xf>
    <xf numFmtId="3" fontId="9" fillId="8" borderId="23" xfId="0" applyNumberFormat="1" applyFont="1" applyFill="1" applyBorder="1" applyAlignment="1">
      <alignment horizontal="right" vertical="center"/>
    </xf>
    <xf numFmtId="3" fontId="7" fillId="0" borderId="45" xfId="0" applyNumberFormat="1" applyFont="1" applyBorder="1" applyAlignment="1">
      <alignment vertical="center"/>
    </xf>
    <xf numFmtId="0" fontId="9" fillId="8" borderId="42" xfId="0" applyFont="1" applyFill="1" applyBorder="1" applyAlignment="1">
      <alignment vertical="center"/>
    </xf>
    <xf numFmtId="3" fontId="16" fillId="7" borderId="42" xfId="0" applyNumberFormat="1" applyFont="1" applyFill="1" applyBorder="1" applyAlignment="1">
      <alignment vertical="center"/>
    </xf>
    <xf numFmtId="2" fontId="7" fillId="0" borderId="37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right" vertical="center"/>
    </xf>
    <xf numFmtId="3" fontId="9" fillId="9" borderId="35" xfId="0" applyNumberFormat="1" applyFont="1" applyFill="1" applyBorder="1" applyAlignment="1">
      <alignment vertical="center"/>
    </xf>
    <xf numFmtId="3" fontId="6" fillId="4" borderId="44" xfId="0" applyNumberFormat="1" applyFont="1" applyFill="1" applyBorder="1" applyAlignment="1">
      <alignment horizontal="center" vertical="center" wrapText="1"/>
    </xf>
    <xf numFmtId="43" fontId="12" fillId="3" borderId="2" xfId="4" applyNumberFormat="1" applyFont="1" applyFill="1" applyBorder="1" applyAlignment="1">
      <alignment vertical="center"/>
    </xf>
    <xf numFmtId="3" fontId="9" fillId="9" borderId="2" xfId="0" applyNumberFormat="1" applyFont="1" applyFill="1" applyBorder="1" applyAlignment="1">
      <alignment horizontal="center" vertical="center" wrapText="1"/>
    </xf>
    <xf numFmtId="3" fontId="9" fillId="9" borderId="34" xfId="0" applyNumberFormat="1" applyFont="1" applyFill="1" applyBorder="1" applyAlignment="1">
      <alignment horizontal="right" vertical="center"/>
    </xf>
    <xf numFmtId="3" fontId="16" fillId="10" borderId="34" xfId="0" applyNumberFormat="1" applyFont="1" applyFill="1" applyBorder="1" applyAlignment="1">
      <alignment vertical="center"/>
    </xf>
    <xf numFmtId="0" fontId="7" fillId="0" borderId="7" xfId="0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right" vertical="center" wrapText="1"/>
    </xf>
    <xf numFmtId="3" fontId="9" fillId="9" borderId="6" xfId="0" applyNumberFormat="1" applyFont="1" applyFill="1" applyBorder="1" applyAlignment="1">
      <alignment horizontal="right" vertical="center"/>
    </xf>
    <xf numFmtId="3" fontId="9" fillId="9" borderId="7" xfId="0" applyNumberFormat="1" applyFont="1" applyFill="1" applyBorder="1" applyAlignment="1">
      <alignment horizontal="center" vertical="center" wrapText="1"/>
    </xf>
    <xf numFmtId="1" fontId="7" fillId="0" borderId="40" xfId="0" applyNumberFormat="1" applyFont="1" applyBorder="1" applyAlignment="1">
      <alignment horizontal="right" vertical="center" wrapText="1"/>
    </xf>
    <xf numFmtId="3" fontId="9" fillId="9" borderId="42" xfId="0" applyNumberFormat="1" applyFont="1" applyFill="1" applyBorder="1" applyAlignment="1">
      <alignment vertical="center"/>
    </xf>
    <xf numFmtId="3" fontId="16" fillId="10" borderId="42" xfId="0" applyNumberFormat="1" applyFont="1" applyFill="1" applyBorder="1" applyAlignment="1">
      <alignment vertical="center"/>
    </xf>
    <xf numFmtId="0" fontId="14" fillId="8" borderId="7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10" fillId="6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5" fillId="6" borderId="25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5" fillId="10" borderId="32" xfId="0" applyFont="1" applyFill="1" applyBorder="1" applyAlignment="1">
      <alignment horizontal="center" vertical="center"/>
    </xf>
    <xf numFmtId="0" fontId="15" fillId="10" borderId="41" xfId="0" applyFont="1" applyFill="1" applyBorder="1" applyAlignment="1">
      <alignment horizontal="center" vertical="center"/>
    </xf>
    <xf numFmtId="3" fontId="6" fillId="4" borderId="14" xfId="0" applyNumberFormat="1" applyFont="1" applyFill="1" applyBorder="1" applyAlignment="1">
      <alignment horizontal="center" vertical="center" wrapText="1"/>
    </xf>
    <xf numFmtId="3" fontId="6" fillId="4" borderId="23" xfId="0" applyNumberFormat="1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9" borderId="37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32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/>
    </xf>
    <xf numFmtId="0" fontId="15" fillId="7" borderId="41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9" fillId="8" borderId="23" xfId="0" applyFont="1" applyFill="1" applyBorder="1" applyAlignment="1">
      <alignment horizontal="center" vertical="center"/>
    </xf>
    <xf numFmtId="0" fontId="9" fillId="8" borderId="32" xfId="0" applyFont="1" applyFill="1" applyBorder="1" applyAlignment="1">
      <alignment horizontal="center" vertical="center"/>
    </xf>
    <xf numFmtId="0" fontId="9" fillId="8" borderId="41" xfId="0" applyFont="1" applyFill="1" applyBorder="1" applyAlignment="1">
      <alignment horizontal="center" vertical="center"/>
    </xf>
    <xf numFmtId="3" fontId="6" fillId="4" borderId="20" xfId="0" applyNumberFormat="1" applyFont="1" applyFill="1" applyBorder="1" applyAlignment="1">
      <alignment horizontal="center" vertical="center" wrapText="1"/>
    </xf>
    <xf numFmtId="3" fontId="6" fillId="4" borderId="21" xfId="0" applyNumberFormat="1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18" fillId="7" borderId="36" xfId="0" applyFont="1" applyFill="1" applyBorder="1" applyAlignment="1">
      <alignment vertical="center"/>
    </xf>
    <xf numFmtId="0" fontId="19" fillId="0" borderId="0" xfId="0" applyFont="1"/>
  </cellXfs>
  <cellStyles count="5">
    <cellStyle name="Millares 2" xfId="4"/>
    <cellStyle name="Normal" xfId="0" builtinId="0"/>
    <cellStyle name="Normal 2" xfId="1"/>
    <cellStyle name="Normal 3" xfId="2"/>
    <cellStyle name="Porcentaje 2" xfId="3"/>
  </cellStyles>
  <dxfs count="0"/>
  <tableStyles count="0" defaultTableStyle="TableStyleMedium2" defaultPivotStyle="PivotStyleLight16"/>
  <colors>
    <mruColors>
      <color rgb="FF00FFCC"/>
      <color rgb="FF66FF66"/>
      <color rgb="FFFF66CC"/>
      <color rgb="FF33CCFF"/>
      <color rgb="FF33CBDF"/>
      <color rgb="FF507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N15" zoomScale="80" zoomScaleNormal="80" workbookViewId="0">
      <selection activeCell="AA20" sqref="AA20"/>
    </sheetView>
  </sheetViews>
  <sheetFormatPr baseColWidth="10" defaultRowHeight="15" x14ac:dyDescent="0.25"/>
  <cols>
    <col min="1" max="1" width="5.5703125" style="2" customWidth="1"/>
    <col min="2" max="2" width="32.7109375" style="2" customWidth="1"/>
    <col min="3" max="4" width="11.42578125" style="2"/>
    <col min="5" max="5" width="21.42578125" style="2" customWidth="1"/>
    <col min="6" max="6" width="22.140625" style="2" customWidth="1"/>
    <col min="7" max="7" width="13.140625" style="2" customWidth="1"/>
    <col min="8" max="10" width="11.42578125" style="2"/>
    <col min="11" max="11" width="12.5703125" style="2" customWidth="1"/>
    <col min="12" max="16" width="11.42578125" style="2"/>
    <col min="17" max="17" width="16.85546875" style="2" customWidth="1"/>
    <col min="18" max="18" width="16" style="2" customWidth="1"/>
    <col min="19" max="19" width="16.28515625" style="2" customWidth="1"/>
    <col min="20" max="27" width="11.42578125" style="2"/>
    <col min="28" max="28" width="13" style="2" customWidth="1"/>
    <col min="29" max="16384" width="11.42578125" style="2"/>
  </cols>
  <sheetData>
    <row r="1" spans="1:28" ht="20.25" x14ac:dyDescent="0.3">
      <c r="A1" s="194" t="s">
        <v>48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ht="20.25" x14ac:dyDescent="0.3">
      <c r="A2" s="194" t="s">
        <v>49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</row>
    <row r="3" spans="1:28" ht="15.75" x14ac:dyDescent="0.25">
      <c r="A3" s="195" t="s">
        <v>58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</row>
    <row r="4" spans="1:28" ht="27" thickBot="1" x14ac:dyDescent="0.4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"/>
      <c r="N4" s="1"/>
      <c r="O4" s="1"/>
      <c r="P4" s="1"/>
      <c r="Q4" s="1"/>
      <c r="R4" s="1"/>
      <c r="S4" s="1"/>
    </row>
    <row r="5" spans="1:28" x14ac:dyDescent="0.25">
      <c r="A5" s="196" t="s">
        <v>11</v>
      </c>
      <c r="B5" s="199" t="s">
        <v>0</v>
      </c>
      <c r="C5" s="202" t="s">
        <v>26</v>
      </c>
      <c r="D5" s="203"/>
      <c r="E5" s="203"/>
      <c r="F5" s="203"/>
      <c r="G5" s="203"/>
      <c r="H5" s="203"/>
      <c r="I5" s="203"/>
      <c r="J5" s="204"/>
      <c r="K5" s="205" t="s">
        <v>65</v>
      </c>
      <c r="L5" s="205" t="s">
        <v>64</v>
      </c>
      <c r="M5" s="208" t="s">
        <v>12</v>
      </c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10"/>
    </row>
    <row r="6" spans="1:28" ht="15" customHeight="1" x14ac:dyDescent="0.25">
      <c r="A6" s="197"/>
      <c r="B6" s="200"/>
      <c r="C6" s="211" t="s">
        <v>11</v>
      </c>
      <c r="D6" s="212" t="s">
        <v>27</v>
      </c>
      <c r="E6" s="215" t="s">
        <v>52</v>
      </c>
      <c r="F6" s="215" t="s">
        <v>28</v>
      </c>
      <c r="G6" s="215" t="s">
        <v>31</v>
      </c>
      <c r="H6" s="215" t="s">
        <v>29</v>
      </c>
      <c r="I6" s="216" t="s">
        <v>33</v>
      </c>
      <c r="J6" s="232" t="s">
        <v>30</v>
      </c>
      <c r="K6" s="206"/>
      <c r="L6" s="206"/>
      <c r="M6" s="234" t="s">
        <v>17</v>
      </c>
      <c r="N6" s="222" t="s">
        <v>50</v>
      </c>
      <c r="O6" s="223"/>
      <c r="P6" s="224"/>
      <c r="Q6" s="220" t="s">
        <v>18</v>
      </c>
      <c r="R6" s="220"/>
      <c r="S6" s="221"/>
      <c r="T6" s="235" t="s">
        <v>34</v>
      </c>
      <c r="U6" s="235"/>
      <c r="V6" s="235"/>
      <c r="W6" s="235"/>
      <c r="X6" s="235"/>
      <c r="Y6" s="235"/>
      <c r="Z6" s="235"/>
      <c r="AA6" s="225" t="s">
        <v>43</v>
      </c>
      <c r="AB6" s="214" t="s">
        <v>42</v>
      </c>
    </row>
    <row r="7" spans="1:28" ht="60" x14ac:dyDescent="0.25">
      <c r="A7" s="198"/>
      <c r="B7" s="201"/>
      <c r="C7" s="211"/>
      <c r="D7" s="213"/>
      <c r="E7" s="215"/>
      <c r="F7" s="215"/>
      <c r="G7" s="215"/>
      <c r="H7" s="215"/>
      <c r="I7" s="217"/>
      <c r="J7" s="233"/>
      <c r="K7" s="207"/>
      <c r="L7" s="207"/>
      <c r="M7" s="234"/>
      <c r="N7" s="139" t="s">
        <v>45</v>
      </c>
      <c r="O7" s="141" t="s">
        <v>46</v>
      </c>
      <c r="P7" s="140" t="s">
        <v>47</v>
      </c>
      <c r="Q7" s="180" t="s">
        <v>62</v>
      </c>
      <c r="R7" s="148" t="s">
        <v>60</v>
      </c>
      <c r="S7" s="149" t="s">
        <v>61</v>
      </c>
      <c r="T7" s="76" t="s">
        <v>19</v>
      </c>
      <c r="U7" s="73" t="s">
        <v>20</v>
      </c>
      <c r="V7" s="73" t="s">
        <v>21</v>
      </c>
      <c r="W7" s="73" t="s">
        <v>22</v>
      </c>
      <c r="X7" s="73" t="s">
        <v>23</v>
      </c>
      <c r="Y7" s="73" t="s">
        <v>24</v>
      </c>
      <c r="Z7" s="75" t="s">
        <v>25</v>
      </c>
      <c r="AA7" s="225"/>
      <c r="AB7" s="214"/>
    </row>
    <row r="8" spans="1:28" ht="59.25" customHeight="1" x14ac:dyDescent="0.25">
      <c r="A8" s="32">
        <v>1</v>
      </c>
      <c r="B8" s="27" t="s">
        <v>32</v>
      </c>
      <c r="C8" s="226" t="s">
        <v>1</v>
      </c>
      <c r="D8" s="10">
        <v>42954</v>
      </c>
      <c r="E8" s="7">
        <v>20504816.260000002</v>
      </c>
      <c r="F8" s="8">
        <v>17427043</v>
      </c>
      <c r="G8" s="3" t="s">
        <v>5</v>
      </c>
      <c r="H8" s="6">
        <v>42993</v>
      </c>
      <c r="I8" s="31">
        <v>71</v>
      </c>
      <c r="J8" s="30">
        <v>43063</v>
      </c>
      <c r="K8" s="34">
        <v>13.3</v>
      </c>
      <c r="L8" s="150">
        <v>9.5</v>
      </c>
      <c r="M8" s="62">
        <v>8.15</v>
      </c>
      <c r="N8" s="166">
        <v>75</v>
      </c>
      <c r="O8" s="37">
        <v>377</v>
      </c>
      <c r="P8" s="167">
        <v>452</v>
      </c>
      <c r="Q8" s="181">
        <v>1011752.73</v>
      </c>
      <c r="R8" s="37">
        <v>868024.16</v>
      </c>
      <c r="S8" s="60">
        <f>R8*100/Q8</f>
        <v>85.794101094246614</v>
      </c>
      <c r="T8" s="11">
        <v>13</v>
      </c>
      <c r="U8" s="12">
        <v>5</v>
      </c>
      <c r="V8" s="13">
        <v>0</v>
      </c>
      <c r="W8" s="13">
        <v>0</v>
      </c>
      <c r="X8" s="13">
        <v>0</v>
      </c>
      <c r="Y8" s="12">
        <v>0</v>
      </c>
      <c r="Z8" s="14">
        <v>0</v>
      </c>
      <c r="AA8" s="14">
        <f>SUM(T8:Z8)</f>
        <v>18</v>
      </c>
      <c r="AB8" s="144" t="s">
        <v>67</v>
      </c>
    </row>
    <row r="9" spans="1:28" ht="57" customHeight="1" x14ac:dyDescent="0.25">
      <c r="A9" s="32">
        <v>2</v>
      </c>
      <c r="B9" s="27" t="s">
        <v>35</v>
      </c>
      <c r="C9" s="226"/>
      <c r="D9" s="10">
        <v>42954</v>
      </c>
      <c r="E9" s="7">
        <v>110648821.98</v>
      </c>
      <c r="F9" s="8">
        <v>77619751</v>
      </c>
      <c r="G9" s="3" t="s">
        <v>6</v>
      </c>
      <c r="H9" s="6">
        <v>43006</v>
      </c>
      <c r="I9" s="31">
        <v>82</v>
      </c>
      <c r="J9" s="30">
        <v>43087</v>
      </c>
      <c r="K9" s="34">
        <v>13.6</v>
      </c>
      <c r="L9" s="150">
        <v>12.25</v>
      </c>
      <c r="M9" s="62">
        <v>5.98</v>
      </c>
      <c r="N9" s="166">
        <v>517</v>
      </c>
      <c r="O9" s="37">
        <v>1631</v>
      </c>
      <c r="P9" s="167">
        <v>2148</v>
      </c>
      <c r="Q9" s="181">
        <v>5403457.0700000003</v>
      </c>
      <c r="R9" s="37">
        <v>2639093.13</v>
      </c>
      <c r="S9" s="60">
        <f t="shared" ref="S9:S15" si="0">R9*100/Q9</f>
        <v>48.840827192877093</v>
      </c>
      <c r="T9" s="11">
        <v>21</v>
      </c>
      <c r="U9" s="12">
        <v>36</v>
      </c>
      <c r="V9" s="13">
        <v>2</v>
      </c>
      <c r="W9" s="13">
        <v>149</v>
      </c>
      <c r="X9" s="13">
        <v>3</v>
      </c>
      <c r="Y9" s="12">
        <v>4</v>
      </c>
      <c r="Z9" s="14">
        <v>2</v>
      </c>
      <c r="AA9" s="14">
        <f t="shared" ref="AA9:AA18" si="1">SUM(T9:Z9)</f>
        <v>217</v>
      </c>
      <c r="AB9" s="144" t="s">
        <v>68</v>
      </c>
    </row>
    <row r="10" spans="1:28" ht="61.5" customHeight="1" x14ac:dyDescent="0.25">
      <c r="A10" s="32">
        <v>3</v>
      </c>
      <c r="B10" s="27" t="s">
        <v>36</v>
      </c>
      <c r="C10" s="226"/>
      <c r="D10" s="10">
        <v>42954</v>
      </c>
      <c r="E10" s="7">
        <v>64988150.630000003</v>
      </c>
      <c r="F10" s="8">
        <v>64375065.090000004</v>
      </c>
      <c r="G10" s="3" t="s">
        <v>7</v>
      </c>
      <c r="H10" s="6">
        <v>43000</v>
      </c>
      <c r="I10" s="31">
        <v>71</v>
      </c>
      <c r="J10" s="30">
        <v>43070</v>
      </c>
      <c r="K10" s="34">
        <v>23</v>
      </c>
      <c r="L10" s="150">
        <v>21.58</v>
      </c>
      <c r="M10" s="62">
        <v>13.1</v>
      </c>
      <c r="N10" s="166">
        <v>529</v>
      </c>
      <c r="O10" s="37">
        <v>1723</v>
      </c>
      <c r="P10" s="167">
        <v>2252</v>
      </c>
      <c r="Q10" s="181">
        <v>4322234</v>
      </c>
      <c r="R10" s="78">
        <v>2623264</v>
      </c>
      <c r="S10" s="60">
        <f t="shared" si="0"/>
        <v>60.69231790782267</v>
      </c>
      <c r="T10" s="11">
        <v>22</v>
      </c>
      <c r="U10" s="12">
        <v>30</v>
      </c>
      <c r="V10" s="13">
        <v>2</v>
      </c>
      <c r="W10" s="13">
        <v>161</v>
      </c>
      <c r="X10" s="13">
        <v>4</v>
      </c>
      <c r="Y10" s="12">
        <v>3</v>
      </c>
      <c r="Z10" s="14">
        <v>1</v>
      </c>
      <c r="AA10" s="14">
        <f t="shared" si="1"/>
        <v>223</v>
      </c>
      <c r="AB10" s="144" t="s">
        <v>69</v>
      </c>
    </row>
    <row r="11" spans="1:28" ht="58.5" customHeight="1" x14ac:dyDescent="0.25">
      <c r="A11" s="33">
        <v>4</v>
      </c>
      <c r="B11" s="27" t="s">
        <v>37</v>
      </c>
      <c r="C11" s="77" t="s">
        <v>2</v>
      </c>
      <c r="D11" s="10">
        <v>42986</v>
      </c>
      <c r="E11" s="9">
        <v>36802481.850000001</v>
      </c>
      <c r="F11" s="9">
        <v>35605910.229999997</v>
      </c>
      <c r="G11" s="3" t="s">
        <v>13</v>
      </c>
      <c r="H11" s="6">
        <v>43032</v>
      </c>
      <c r="I11" s="31">
        <v>53</v>
      </c>
      <c r="J11" s="28">
        <v>43084</v>
      </c>
      <c r="K11" s="34">
        <v>15</v>
      </c>
      <c r="L11" s="150">
        <v>15</v>
      </c>
      <c r="M11" s="62">
        <v>3.19</v>
      </c>
      <c r="N11" s="166">
        <v>289</v>
      </c>
      <c r="O11" s="37">
        <v>867</v>
      </c>
      <c r="P11" s="167">
        <v>1156</v>
      </c>
      <c r="Q11" s="181">
        <v>2445000</v>
      </c>
      <c r="R11" s="37">
        <v>520000</v>
      </c>
      <c r="S11" s="60">
        <f t="shared" si="0"/>
        <v>21.267893660531698</v>
      </c>
      <c r="T11" s="11">
        <v>9</v>
      </c>
      <c r="U11" s="12">
        <v>28</v>
      </c>
      <c r="V11" s="13">
        <v>1</v>
      </c>
      <c r="W11" s="13">
        <v>81</v>
      </c>
      <c r="X11" s="13">
        <v>2</v>
      </c>
      <c r="Y11" s="12">
        <v>2</v>
      </c>
      <c r="Z11" s="14">
        <v>0</v>
      </c>
      <c r="AA11" s="14">
        <f t="shared" si="1"/>
        <v>123</v>
      </c>
      <c r="AB11" s="144" t="s">
        <v>70</v>
      </c>
    </row>
    <row r="12" spans="1:28" ht="58.5" customHeight="1" x14ac:dyDescent="0.25">
      <c r="A12" s="33">
        <v>5</v>
      </c>
      <c r="B12" s="27" t="s">
        <v>38</v>
      </c>
      <c r="C12" s="227" t="s">
        <v>3</v>
      </c>
      <c r="D12" s="10">
        <v>42986</v>
      </c>
      <c r="E12" s="7">
        <v>12946228.52</v>
      </c>
      <c r="F12" s="7">
        <v>10898432.539999999</v>
      </c>
      <c r="G12" s="23" t="s">
        <v>14</v>
      </c>
      <c r="H12" s="6">
        <v>43032</v>
      </c>
      <c r="I12" s="31">
        <v>48</v>
      </c>
      <c r="J12" s="28">
        <v>43079</v>
      </c>
      <c r="K12" s="34">
        <v>5</v>
      </c>
      <c r="L12" s="150">
        <v>4.88</v>
      </c>
      <c r="M12" s="63">
        <v>0.61</v>
      </c>
      <c r="N12" s="168">
        <v>88</v>
      </c>
      <c r="O12" s="56">
        <v>264</v>
      </c>
      <c r="P12" s="167">
        <v>352</v>
      </c>
      <c r="Q12" s="181">
        <v>422438</v>
      </c>
      <c r="R12" s="56">
        <v>53007.5</v>
      </c>
      <c r="S12" s="60">
        <f t="shared" si="0"/>
        <v>12.547995208764362</v>
      </c>
      <c r="T12" s="52">
        <v>2</v>
      </c>
      <c r="U12" s="53">
        <v>13</v>
      </c>
      <c r="V12" s="54">
        <v>0</v>
      </c>
      <c r="W12" s="54">
        <v>48</v>
      </c>
      <c r="X12" s="54">
        <v>2</v>
      </c>
      <c r="Y12" s="53">
        <v>1</v>
      </c>
      <c r="Z12" s="55">
        <v>0</v>
      </c>
      <c r="AA12" s="55">
        <f t="shared" si="1"/>
        <v>66</v>
      </c>
      <c r="AB12" s="144" t="s">
        <v>71</v>
      </c>
    </row>
    <row r="13" spans="1:28" ht="56.25" customHeight="1" x14ac:dyDescent="0.25">
      <c r="A13" s="33">
        <v>6</v>
      </c>
      <c r="B13" s="27" t="s">
        <v>44</v>
      </c>
      <c r="C13" s="227"/>
      <c r="D13" s="10">
        <v>42986</v>
      </c>
      <c r="E13" s="7">
        <v>8052636.8099999996</v>
      </c>
      <c r="F13" s="7">
        <v>7247373.1299999999</v>
      </c>
      <c r="G13" s="24" t="s">
        <v>9</v>
      </c>
      <c r="H13" s="6">
        <v>43021</v>
      </c>
      <c r="I13" s="31">
        <v>53</v>
      </c>
      <c r="J13" s="28">
        <v>43073</v>
      </c>
      <c r="K13" s="34">
        <v>10</v>
      </c>
      <c r="L13" s="150">
        <v>6.62</v>
      </c>
      <c r="M13" s="63">
        <v>2.11</v>
      </c>
      <c r="N13" s="168">
        <v>37</v>
      </c>
      <c r="O13" s="56">
        <v>115</v>
      </c>
      <c r="P13" s="167">
        <v>152</v>
      </c>
      <c r="Q13" s="181">
        <v>1459200</v>
      </c>
      <c r="R13" s="78">
        <v>465158</v>
      </c>
      <c r="S13" s="60">
        <f t="shared" si="0"/>
        <v>31.877604166666668</v>
      </c>
      <c r="T13" s="11">
        <v>5</v>
      </c>
      <c r="U13" s="12">
        <v>1</v>
      </c>
      <c r="V13" s="13">
        <v>0</v>
      </c>
      <c r="W13" s="13">
        <v>4</v>
      </c>
      <c r="X13" s="13">
        <v>5</v>
      </c>
      <c r="Y13" s="12">
        <v>0</v>
      </c>
      <c r="Z13" s="14">
        <v>0</v>
      </c>
      <c r="AA13" s="14">
        <f t="shared" si="1"/>
        <v>15</v>
      </c>
      <c r="AB13" s="144" t="s">
        <v>72</v>
      </c>
    </row>
    <row r="14" spans="1:28" ht="71.25" customHeight="1" x14ac:dyDescent="0.25">
      <c r="A14" s="33">
        <v>7</v>
      </c>
      <c r="B14" s="27" t="s">
        <v>39</v>
      </c>
      <c r="C14" s="227"/>
      <c r="D14" s="10">
        <v>42986</v>
      </c>
      <c r="E14" s="7">
        <v>32392892.600000001</v>
      </c>
      <c r="F14" s="7">
        <v>0</v>
      </c>
      <c r="G14" s="25"/>
      <c r="H14" s="6"/>
      <c r="I14" s="31">
        <v>48</v>
      </c>
      <c r="J14" s="29"/>
      <c r="K14" s="35">
        <v>18.600000000000001</v>
      </c>
      <c r="L14" s="151"/>
      <c r="M14" s="63"/>
      <c r="N14" s="168"/>
      <c r="O14" s="56"/>
      <c r="P14" s="185"/>
      <c r="Q14" s="161"/>
      <c r="R14" s="56"/>
      <c r="S14" s="60"/>
      <c r="T14" s="15"/>
      <c r="U14" s="16"/>
      <c r="V14" s="17"/>
      <c r="W14" s="17"/>
      <c r="X14" s="17"/>
      <c r="Y14" s="16"/>
      <c r="Z14" s="18"/>
      <c r="AA14" s="14"/>
      <c r="AB14" s="145"/>
    </row>
    <row r="15" spans="1:28" ht="87.75" customHeight="1" x14ac:dyDescent="0.25">
      <c r="A15" s="33">
        <v>8</v>
      </c>
      <c r="B15" s="27" t="s">
        <v>56</v>
      </c>
      <c r="C15" s="227"/>
      <c r="D15" s="10">
        <v>42986</v>
      </c>
      <c r="E15" s="7">
        <v>35162869.329999998</v>
      </c>
      <c r="F15" s="7">
        <v>31394953.800000001</v>
      </c>
      <c r="G15" s="3" t="s">
        <v>15</v>
      </c>
      <c r="H15" s="6">
        <v>43033</v>
      </c>
      <c r="I15" s="31">
        <v>48</v>
      </c>
      <c r="J15" s="28">
        <v>43080</v>
      </c>
      <c r="K15" s="36">
        <v>18.100000000000001</v>
      </c>
      <c r="L15" s="152">
        <v>18.100000000000001</v>
      </c>
      <c r="M15" s="63">
        <v>0.27</v>
      </c>
      <c r="N15" s="169">
        <v>106</v>
      </c>
      <c r="O15" s="157">
        <v>406</v>
      </c>
      <c r="P15" s="186">
        <v>512</v>
      </c>
      <c r="Q15" s="181">
        <v>4256000</v>
      </c>
      <c r="R15" s="57">
        <v>64504</v>
      </c>
      <c r="S15" s="60">
        <f t="shared" si="0"/>
        <v>1.5156015037593984</v>
      </c>
      <c r="T15" s="19">
        <v>7</v>
      </c>
      <c r="U15" s="20">
        <v>21</v>
      </c>
      <c r="V15" s="21">
        <v>1</v>
      </c>
      <c r="W15" s="21">
        <v>36</v>
      </c>
      <c r="X15" s="21">
        <v>0</v>
      </c>
      <c r="Y15" s="20">
        <v>1</v>
      </c>
      <c r="Z15" s="22">
        <v>0</v>
      </c>
      <c r="AA15" s="14">
        <f t="shared" si="1"/>
        <v>66</v>
      </c>
      <c r="AB15" s="144" t="s">
        <v>73</v>
      </c>
    </row>
    <row r="16" spans="1:28" ht="56.25" customHeight="1" x14ac:dyDescent="0.25">
      <c r="A16" s="228" t="s">
        <v>53</v>
      </c>
      <c r="B16" s="229"/>
      <c r="C16" s="108"/>
      <c r="D16" s="109"/>
      <c r="E16" s="110">
        <f>SUM(E8:E15)</f>
        <v>321498897.98000002</v>
      </c>
      <c r="F16" s="110">
        <f>SUM(F8:F15)</f>
        <v>244568528.78999999</v>
      </c>
      <c r="G16" s="111"/>
      <c r="H16" s="112"/>
      <c r="I16" s="113"/>
      <c r="J16" s="114"/>
      <c r="K16" s="115">
        <f t="shared" ref="K16:R16" si="2">SUM(K8:K15)</f>
        <v>116.6</v>
      </c>
      <c r="L16" s="155">
        <f t="shared" si="2"/>
        <v>87.93</v>
      </c>
      <c r="M16" s="116">
        <f t="shared" si="2"/>
        <v>33.410000000000004</v>
      </c>
      <c r="N16" s="187">
        <f t="shared" si="2"/>
        <v>1641</v>
      </c>
      <c r="O16" s="178">
        <f t="shared" si="2"/>
        <v>5383</v>
      </c>
      <c r="P16" s="188">
        <f t="shared" si="2"/>
        <v>7024</v>
      </c>
      <c r="Q16" s="182">
        <f t="shared" si="2"/>
        <v>19320081.800000001</v>
      </c>
      <c r="R16" s="117">
        <f t="shared" si="2"/>
        <v>7233050.79</v>
      </c>
      <c r="S16" s="118"/>
      <c r="T16" s="119">
        <f>SUM(T8:T15)</f>
        <v>79</v>
      </c>
      <c r="U16" s="120">
        <f>SUM(U8:U15)</f>
        <v>134</v>
      </c>
      <c r="V16" s="120">
        <f t="shared" ref="V16:AA16" si="3">SUM(V8:V15)</f>
        <v>6</v>
      </c>
      <c r="W16" s="120">
        <f t="shared" si="3"/>
        <v>479</v>
      </c>
      <c r="X16" s="120">
        <f t="shared" si="3"/>
        <v>16</v>
      </c>
      <c r="Y16" s="120">
        <f t="shared" si="3"/>
        <v>11</v>
      </c>
      <c r="Z16" s="120">
        <f t="shared" si="3"/>
        <v>3</v>
      </c>
      <c r="AA16" s="120">
        <f t="shared" si="3"/>
        <v>728</v>
      </c>
      <c r="AB16" s="146"/>
    </row>
    <row r="17" spans="1:28" ht="62.25" customHeight="1" x14ac:dyDescent="0.25">
      <c r="A17" s="33">
        <v>9</v>
      </c>
      <c r="B17" s="27" t="s">
        <v>40</v>
      </c>
      <c r="C17" s="74" t="s">
        <v>10</v>
      </c>
      <c r="D17" s="10">
        <v>42955</v>
      </c>
      <c r="E17" s="7">
        <v>30417453.940000001</v>
      </c>
      <c r="F17" s="7">
        <v>24819193.48</v>
      </c>
      <c r="G17" s="3" t="s">
        <v>8</v>
      </c>
      <c r="H17" s="6">
        <v>43034</v>
      </c>
      <c r="I17" s="31">
        <v>71</v>
      </c>
      <c r="J17" s="28">
        <v>43074</v>
      </c>
      <c r="K17" s="36">
        <v>16.27</v>
      </c>
      <c r="L17" s="152">
        <v>16.27</v>
      </c>
      <c r="M17" s="64">
        <v>6.15</v>
      </c>
      <c r="N17" s="166">
        <v>94</v>
      </c>
      <c r="O17" s="37">
        <v>418</v>
      </c>
      <c r="P17" s="186">
        <v>512</v>
      </c>
      <c r="Q17" s="181">
        <v>4885000</v>
      </c>
      <c r="R17" s="38">
        <v>1846129.88</v>
      </c>
      <c r="S17" s="61">
        <f>R17*100/Q17</f>
        <v>37.79180921187308</v>
      </c>
      <c r="T17" s="19">
        <v>27</v>
      </c>
      <c r="U17" s="20">
        <v>0</v>
      </c>
      <c r="V17" s="21">
        <v>0</v>
      </c>
      <c r="W17" s="21">
        <v>0</v>
      </c>
      <c r="X17" s="21">
        <v>0</v>
      </c>
      <c r="Y17" s="20">
        <v>0</v>
      </c>
      <c r="Z17" s="22">
        <v>0</v>
      </c>
      <c r="AA17" s="14">
        <f t="shared" si="1"/>
        <v>27</v>
      </c>
      <c r="AB17" s="144" t="s">
        <v>74</v>
      </c>
    </row>
    <row r="18" spans="1:28" ht="62.25" customHeight="1" thickBot="1" x14ac:dyDescent="0.3">
      <c r="A18" s="39">
        <v>10</v>
      </c>
      <c r="B18" s="40" t="s">
        <v>41</v>
      </c>
      <c r="C18" s="41" t="s">
        <v>4</v>
      </c>
      <c r="D18" s="42">
        <v>42986</v>
      </c>
      <c r="E18" s="43">
        <v>26236161.370000001</v>
      </c>
      <c r="F18" s="43">
        <v>22038459.550000001</v>
      </c>
      <c r="G18" s="44" t="s">
        <v>16</v>
      </c>
      <c r="H18" s="45">
        <v>43026</v>
      </c>
      <c r="I18" s="46">
        <v>48</v>
      </c>
      <c r="J18" s="47">
        <v>43073</v>
      </c>
      <c r="K18" s="48">
        <v>14.71</v>
      </c>
      <c r="L18" s="153">
        <v>14.71</v>
      </c>
      <c r="M18" s="65">
        <v>0.22</v>
      </c>
      <c r="N18" s="172">
        <v>66</v>
      </c>
      <c r="O18" s="158">
        <v>198</v>
      </c>
      <c r="P18" s="189">
        <v>264</v>
      </c>
      <c r="Q18" s="181">
        <v>4679000</v>
      </c>
      <c r="R18" s="49">
        <v>69567.5</v>
      </c>
      <c r="S18" s="61">
        <f>R18*100/Q18</f>
        <v>1.4868027356272708</v>
      </c>
      <c r="T18" s="50">
        <v>22</v>
      </c>
      <c r="U18" s="12">
        <v>4</v>
      </c>
      <c r="V18" s="12">
        <v>0</v>
      </c>
      <c r="W18" s="12">
        <v>0</v>
      </c>
      <c r="X18" s="12">
        <v>0</v>
      </c>
      <c r="Y18" s="12">
        <v>0</v>
      </c>
      <c r="Z18" s="51">
        <v>0</v>
      </c>
      <c r="AA18" s="51">
        <f t="shared" si="1"/>
        <v>26</v>
      </c>
      <c r="AB18" s="193" t="s">
        <v>75</v>
      </c>
    </row>
    <row r="19" spans="1:28" ht="48.75" customHeight="1" thickBot="1" x14ac:dyDescent="0.3">
      <c r="A19" s="230" t="s">
        <v>54</v>
      </c>
      <c r="B19" s="231"/>
      <c r="C19" s="121"/>
      <c r="D19" s="121"/>
      <c r="E19" s="122">
        <f>SUM(E17:E18)</f>
        <v>56653615.310000002</v>
      </c>
      <c r="F19" s="122">
        <f>SUM(F17:F18)</f>
        <v>46857653.030000001</v>
      </c>
      <c r="G19" s="121"/>
      <c r="H19" s="121"/>
      <c r="I19" s="121"/>
      <c r="J19" s="121"/>
      <c r="K19" s="137">
        <f t="shared" ref="K19:Q19" si="4">SUM(K17:K18)</f>
        <v>30.98</v>
      </c>
      <c r="L19" s="156">
        <f t="shared" si="4"/>
        <v>30.98</v>
      </c>
      <c r="M19" s="123">
        <f t="shared" si="4"/>
        <v>6.37</v>
      </c>
      <c r="N19" s="190">
        <f t="shared" si="4"/>
        <v>160</v>
      </c>
      <c r="O19" s="179">
        <f t="shared" si="4"/>
        <v>616</v>
      </c>
      <c r="P19" s="125">
        <f t="shared" si="4"/>
        <v>776</v>
      </c>
      <c r="Q19" s="183">
        <f t="shared" si="4"/>
        <v>9564000</v>
      </c>
      <c r="R19" s="124">
        <f t="shared" ref="R19" si="5">SUM(R17:R18)</f>
        <v>1915697.38</v>
      </c>
      <c r="S19" s="125"/>
      <c r="T19" s="126">
        <f>SUM(T17:T18)</f>
        <v>49</v>
      </c>
      <c r="U19" s="127">
        <f>SUM(U17:U18)</f>
        <v>4</v>
      </c>
      <c r="V19" s="127">
        <f t="shared" ref="V19:AA19" si="6">SUM(V17:V18)</f>
        <v>0</v>
      </c>
      <c r="W19" s="127">
        <f t="shared" si="6"/>
        <v>0</v>
      </c>
      <c r="X19" s="127">
        <f t="shared" si="6"/>
        <v>0</v>
      </c>
      <c r="Y19" s="127">
        <f t="shared" si="6"/>
        <v>0</v>
      </c>
      <c r="Z19" s="127">
        <f t="shared" si="6"/>
        <v>0</v>
      </c>
      <c r="AA19" s="128">
        <f t="shared" si="6"/>
        <v>53</v>
      </c>
      <c r="AB19" s="147"/>
    </row>
    <row r="20" spans="1:28" ht="27" customHeight="1" thickBot="1" x14ac:dyDescent="0.3">
      <c r="A20" s="218" t="s">
        <v>55</v>
      </c>
      <c r="B20" s="219"/>
      <c r="C20" s="129"/>
      <c r="D20" s="129"/>
      <c r="E20" s="130">
        <f>E16+E19</f>
        <v>378152513.29000002</v>
      </c>
      <c r="F20" s="130">
        <f>F16+F19</f>
        <v>291426181.81999999</v>
      </c>
      <c r="G20" s="131"/>
      <c r="H20" s="129"/>
      <c r="I20" s="129"/>
      <c r="J20" s="129"/>
      <c r="K20" s="138">
        <f>SUM(K19,K16)</f>
        <v>147.57999999999998</v>
      </c>
      <c r="L20" s="138">
        <f t="shared" ref="L20:Q20" si="7">L16+L19</f>
        <v>118.91000000000001</v>
      </c>
      <c r="M20" s="132">
        <f t="shared" si="7"/>
        <v>39.78</v>
      </c>
      <c r="N20" s="191">
        <f t="shared" si="7"/>
        <v>1801</v>
      </c>
      <c r="O20" s="133">
        <f t="shared" si="7"/>
        <v>5999</v>
      </c>
      <c r="P20" s="134">
        <f t="shared" si="7"/>
        <v>7800</v>
      </c>
      <c r="Q20" s="184">
        <f t="shared" si="7"/>
        <v>28884081.800000001</v>
      </c>
      <c r="R20" s="133">
        <f t="shared" ref="R20" si="8">R16+R19</f>
        <v>9148748.1699999999</v>
      </c>
      <c r="S20" s="134"/>
      <c r="T20" s="129">
        <f>T16+T19</f>
        <v>128</v>
      </c>
      <c r="U20" s="135">
        <f>U16+U19</f>
        <v>138</v>
      </c>
      <c r="V20" s="135">
        <f t="shared" ref="V20:AA20" si="9">V16+V19</f>
        <v>6</v>
      </c>
      <c r="W20" s="135">
        <f t="shared" si="9"/>
        <v>479</v>
      </c>
      <c r="X20" s="135">
        <f t="shared" si="9"/>
        <v>16</v>
      </c>
      <c r="Y20" s="135">
        <f t="shared" si="9"/>
        <v>11</v>
      </c>
      <c r="Z20" s="135">
        <f t="shared" si="9"/>
        <v>3</v>
      </c>
      <c r="AA20" s="136">
        <f t="shared" si="9"/>
        <v>781</v>
      </c>
      <c r="AB20" s="26"/>
    </row>
    <row r="21" spans="1:28" ht="20.25" x14ac:dyDescent="0.3">
      <c r="C21" s="5"/>
      <c r="M21" s="1"/>
      <c r="N21" s="1"/>
      <c r="O21" s="1"/>
      <c r="P21" s="1"/>
      <c r="Q21" s="1"/>
      <c r="R21" s="1"/>
      <c r="S21" s="1"/>
      <c r="U21" s="58"/>
      <c r="AB21" s="85"/>
    </row>
    <row r="22" spans="1:28" ht="20.25" x14ac:dyDescent="0.3">
      <c r="C22" s="5"/>
      <c r="F22" s="86"/>
      <c r="M22" s="1"/>
      <c r="N22" s="1"/>
      <c r="O22" s="1"/>
      <c r="P22" s="1"/>
      <c r="Q22" s="1"/>
      <c r="R22" s="1"/>
      <c r="S22" s="1"/>
      <c r="U22" s="58" t="s">
        <v>59</v>
      </c>
      <c r="AB22" s="59">
        <v>0.3805</v>
      </c>
    </row>
    <row r="23" spans="1:28" x14ac:dyDescent="0.25">
      <c r="M23" s="1"/>
      <c r="N23" s="1"/>
      <c r="O23" s="1"/>
      <c r="P23" s="1"/>
      <c r="Q23" s="1"/>
      <c r="R23" s="1"/>
      <c r="S23" s="1"/>
    </row>
    <row r="24" spans="1:28" x14ac:dyDescent="0.25">
      <c r="M24" s="1"/>
      <c r="N24" s="1"/>
      <c r="O24" s="1"/>
      <c r="P24" s="1"/>
      <c r="Q24" s="1"/>
      <c r="R24" s="1"/>
      <c r="S24" s="1"/>
    </row>
    <row r="25" spans="1:28" x14ac:dyDescent="0.25">
      <c r="M25" s="1"/>
      <c r="N25" s="1"/>
      <c r="O25" s="1"/>
      <c r="P25" s="1"/>
      <c r="Q25" s="1"/>
      <c r="R25" s="1"/>
      <c r="S25" s="1"/>
    </row>
    <row r="26" spans="1:28" x14ac:dyDescent="0.25">
      <c r="M26" s="1"/>
      <c r="N26" s="1"/>
      <c r="O26" s="1"/>
      <c r="P26" s="1"/>
      <c r="Q26" s="1"/>
      <c r="R26" s="1"/>
      <c r="S26" s="1"/>
    </row>
    <row r="27" spans="1:28" x14ac:dyDescent="0.25">
      <c r="M27" s="1"/>
      <c r="N27" s="1"/>
      <c r="O27" s="1"/>
      <c r="P27" s="1"/>
      <c r="Q27" s="1"/>
      <c r="R27" s="1"/>
      <c r="S27" s="1"/>
    </row>
    <row r="28" spans="1:28" x14ac:dyDescent="0.25">
      <c r="M28" s="1"/>
      <c r="N28" s="1"/>
      <c r="O28" s="1"/>
      <c r="P28" s="1"/>
      <c r="Q28" s="1"/>
      <c r="R28" s="1"/>
      <c r="S28" s="1"/>
    </row>
    <row r="29" spans="1:28" x14ac:dyDescent="0.25">
      <c r="M29" s="1"/>
      <c r="N29" s="1"/>
      <c r="O29" s="1"/>
      <c r="P29" s="1"/>
      <c r="Q29" s="1"/>
      <c r="R29" s="1"/>
      <c r="S29" s="1"/>
    </row>
    <row r="30" spans="1:28" x14ac:dyDescent="0.25">
      <c r="M30" s="1"/>
      <c r="N30" s="1"/>
      <c r="O30" s="1"/>
      <c r="P30" s="1"/>
      <c r="Q30" s="1"/>
      <c r="R30" s="1"/>
      <c r="S30" s="1"/>
    </row>
    <row r="31" spans="1:28" x14ac:dyDescent="0.25">
      <c r="M31" s="1"/>
      <c r="N31" s="1"/>
      <c r="O31" s="1"/>
      <c r="P31" s="1"/>
      <c r="Q31" s="1"/>
      <c r="R31" s="1"/>
      <c r="S31" s="1"/>
    </row>
    <row r="32" spans="1:28" x14ac:dyDescent="0.25">
      <c r="M32" s="1"/>
      <c r="N32" s="1"/>
      <c r="O32" s="1"/>
      <c r="P32" s="1"/>
      <c r="Q32" s="1"/>
      <c r="R32" s="1"/>
      <c r="S32" s="1"/>
    </row>
    <row r="33" spans="13:19" x14ac:dyDescent="0.25">
      <c r="M33" s="1"/>
      <c r="N33" s="1"/>
      <c r="O33" s="1"/>
      <c r="P33" s="1"/>
      <c r="Q33" s="1"/>
      <c r="R33" s="1"/>
      <c r="S33" s="1"/>
    </row>
    <row r="34" spans="13:19" x14ac:dyDescent="0.25">
      <c r="M34" s="1"/>
      <c r="N34" s="1"/>
      <c r="O34" s="1"/>
      <c r="P34" s="1"/>
      <c r="Q34" s="1"/>
      <c r="R34" s="1"/>
      <c r="S34" s="1"/>
    </row>
    <row r="35" spans="13:19" x14ac:dyDescent="0.25">
      <c r="M35" s="1"/>
      <c r="N35" s="1"/>
      <c r="O35" s="1"/>
      <c r="P35" s="1"/>
      <c r="Q35" s="1"/>
      <c r="R35" s="1"/>
      <c r="S35" s="1"/>
    </row>
    <row r="36" spans="13:19" x14ac:dyDescent="0.25">
      <c r="M36" s="1"/>
      <c r="N36" s="1"/>
      <c r="O36" s="1"/>
      <c r="P36" s="1"/>
      <c r="Q36" s="1"/>
      <c r="R36" s="1"/>
      <c r="S36" s="1"/>
    </row>
    <row r="37" spans="13:19" x14ac:dyDescent="0.25">
      <c r="M37" s="1"/>
      <c r="N37" s="1"/>
      <c r="O37" s="1"/>
      <c r="P37" s="1"/>
      <c r="Q37" s="1"/>
      <c r="R37" s="1"/>
      <c r="S37" s="1"/>
    </row>
    <row r="38" spans="13:19" x14ac:dyDescent="0.25">
      <c r="M38" s="1"/>
      <c r="N38" s="1"/>
      <c r="O38" s="1"/>
      <c r="P38" s="1"/>
      <c r="Q38" s="1"/>
      <c r="R38" s="1"/>
      <c r="S38" s="1"/>
    </row>
  </sheetData>
  <mergeCells count="28">
    <mergeCell ref="A20:B20"/>
    <mergeCell ref="Q6:S6"/>
    <mergeCell ref="L5:L7"/>
    <mergeCell ref="N6:P6"/>
    <mergeCell ref="AA6:AA7"/>
    <mergeCell ref="C8:C10"/>
    <mergeCell ref="C12:C15"/>
    <mergeCell ref="A16:B16"/>
    <mergeCell ref="A19:B19"/>
    <mergeCell ref="J6:J7"/>
    <mergeCell ref="M6:M7"/>
    <mergeCell ref="T6:Z6"/>
    <mergeCell ref="A1:AB1"/>
    <mergeCell ref="A2:AB2"/>
    <mergeCell ref="A3:AB3"/>
    <mergeCell ref="A5:A7"/>
    <mergeCell ref="B5:B7"/>
    <mergeCell ref="C5:J5"/>
    <mergeCell ref="K5:K7"/>
    <mergeCell ref="M5:AB5"/>
    <mergeCell ref="C6:C7"/>
    <mergeCell ref="D6:D7"/>
    <mergeCell ref="AB6:AB7"/>
    <mergeCell ref="E6:E7"/>
    <mergeCell ref="F6:F7"/>
    <mergeCell ref="G6:G7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tabSelected="1" topLeftCell="A12" zoomScale="75" zoomScaleNormal="75" workbookViewId="0">
      <selection activeCell="F23" sqref="F23"/>
    </sheetView>
  </sheetViews>
  <sheetFormatPr baseColWidth="10" defaultRowHeight="15" x14ac:dyDescent="0.25"/>
  <cols>
    <col min="1" max="1" width="5.140625" customWidth="1"/>
    <col min="2" max="2" width="34.28515625" customWidth="1"/>
    <col min="4" max="4" width="14.5703125" customWidth="1"/>
    <col min="5" max="5" width="21.42578125" customWidth="1"/>
    <col min="6" max="6" width="20.85546875" customWidth="1"/>
    <col min="7" max="7" width="12.42578125" customWidth="1"/>
    <col min="8" max="8" width="12.7109375" customWidth="1"/>
    <col min="9" max="9" width="12.42578125" customWidth="1"/>
    <col min="10" max="10" width="12.7109375" customWidth="1"/>
    <col min="11" max="11" width="12.85546875" customWidth="1"/>
    <col min="12" max="12" width="12.85546875" style="2" customWidth="1"/>
    <col min="14" max="15" width="11.42578125" style="2"/>
    <col min="16" max="16" width="10" customWidth="1"/>
    <col min="17" max="17" width="15.5703125" style="2" customWidth="1"/>
    <col min="18" max="18" width="15.28515625" customWidth="1"/>
    <col min="19" max="19" width="15.85546875" customWidth="1"/>
    <col min="20" max="20" width="9" customWidth="1"/>
    <col min="21" max="21" width="11" customWidth="1"/>
    <col min="22" max="22" width="11.42578125" style="2"/>
    <col min="24" max="24" width="10.28515625" customWidth="1"/>
    <col min="25" max="25" width="10.42578125" customWidth="1"/>
    <col min="26" max="26" width="10.140625" customWidth="1"/>
    <col min="27" max="27" width="8.5703125" customWidth="1"/>
    <col min="28" max="28" width="9.140625" customWidth="1"/>
    <col min="29" max="29" width="13.140625" customWidth="1"/>
  </cols>
  <sheetData>
    <row r="1" spans="1:29" ht="20.25" x14ac:dyDescent="0.3">
      <c r="A1" s="194" t="s">
        <v>48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</row>
    <row r="2" spans="1:29" ht="20.25" x14ac:dyDescent="0.3">
      <c r="A2" s="194" t="s">
        <v>49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</row>
    <row r="3" spans="1:29" ht="15.75" x14ac:dyDescent="0.25">
      <c r="A3" s="195" t="s">
        <v>58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</row>
    <row r="4" spans="1:29" ht="27" thickBot="1" x14ac:dyDescent="0.45">
      <c r="A4" s="2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"/>
      <c r="N4" s="1"/>
      <c r="O4" s="1"/>
      <c r="P4" s="1"/>
      <c r="Q4" s="1"/>
      <c r="R4" s="1"/>
      <c r="S4" s="1"/>
      <c r="T4" s="2"/>
      <c r="U4" s="2"/>
      <c r="W4" s="2"/>
      <c r="X4" s="2"/>
      <c r="Y4" s="2"/>
      <c r="Z4" s="2"/>
      <c r="AA4" s="2"/>
      <c r="AB4" s="2"/>
      <c r="AC4" s="2"/>
    </row>
    <row r="5" spans="1:29" x14ac:dyDescent="0.25">
      <c r="A5" s="196" t="s">
        <v>11</v>
      </c>
      <c r="B5" s="199" t="s">
        <v>0</v>
      </c>
      <c r="C5" s="202" t="s">
        <v>26</v>
      </c>
      <c r="D5" s="203"/>
      <c r="E5" s="203"/>
      <c r="F5" s="203"/>
      <c r="G5" s="203"/>
      <c r="H5" s="203"/>
      <c r="I5" s="203"/>
      <c r="J5" s="204"/>
      <c r="K5" s="205" t="s">
        <v>63</v>
      </c>
      <c r="L5" s="205" t="s">
        <v>64</v>
      </c>
      <c r="M5" s="208" t="s">
        <v>12</v>
      </c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10"/>
    </row>
    <row r="6" spans="1:29" ht="15" customHeight="1" x14ac:dyDescent="0.25">
      <c r="A6" s="197"/>
      <c r="B6" s="200"/>
      <c r="C6" s="211" t="s">
        <v>11</v>
      </c>
      <c r="D6" s="212" t="s">
        <v>27</v>
      </c>
      <c r="E6" s="215" t="s">
        <v>52</v>
      </c>
      <c r="F6" s="215" t="s">
        <v>28</v>
      </c>
      <c r="G6" s="215" t="s">
        <v>31</v>
      </c>
      <c r="H6" s="215" t="s">
        <v>29</v>
      </c>
      <c r="I6" s="216" t="s">
        <v>33</v>
      </c>
      <c r="J6" s="232" t="s">
        <v>30</v>
      </c>
      <c r="K6" s="206"/>
      <c r="L6" s="206"/>
      <c r="M6" s="234" t="s">
        <v>17</v>
      </c>
      <c r="N6" s="234" t="s">
        <v>50</v>
      </c>
      <c r="O6" s="235"/>
      <c r="P6" s="244"/>
      <c r="Q6" s="242" t="s">
        <v>18</v>
      </c>
      <c r="R6" s="242"/>
      <c r="S6" s="243"/>
      <c r="T6" s="235" t="s">
        <v>76</v>
      </c>
      <c r="U6" s="235"/>
      <c r="V6" s="235"/>
      <c r="W6" s="235"/>
      <c r="X6" s="235"/>
      <c r="Y6" s="235"/>
      <c r="Z6" s="235"/>
      <c r="AA6" s="235"/>
      <c r="AB6" s="225" t="s">
        <v>43</v>
      </c>
      <c r="AC6" s="214" t="s">
        <v>42</v>
      </c>
    </row>
    <row r="7" spans="1:29" ht="60" x14ac:dyDescent="0.25">
      <c r="A7" s="198"/>
      <c r="B7" s="201"/>
      <c r="C7" s="211"/>
      <c r="D7" s="213"/>
      <c r="E7" s="215"/>
      <c r="F7" s="215"/>
      <c r="G7" s="215"/>
      <c r="H7" s="215"/>
      <c r="I7" s="217"/>
      <c r="J7" s="233"/>
      <c r="K7" s="207"/>
      <c r="L7" s="207"/>
      <c r="M7" s="234"/>
      <c r="N7" s="139" t="s">
        <v>66</v>
      </c>
      <c r="O7" s="141" t="s">
        <v>46</v>
      </c>
      <c r="P7" s="165" t="s">
        <v>47</v>
      </c>
      <c r="Q7" s="159" t="s">
        <v>62</v>
      </c>
      <c r="R7" s="70" t="s">
        <v>60</v>
      </c>
      <c r="S7" s="71" t="s">
        <v>61</v>
      </c>
      <c r="T7" s="68" t="s">
        <v>19</v>
      </c>
      <c r="U7" s="72" t="s">
        <v>20</v>
      </c>
      <c r="V7" s="72" t="s">
        <v>51</v>
      </c>
      <c r="W7" s="72" t="s">
        <v>21</v>
      </c>
      <c r="X7" s="72" t="s">
        <v>22</v>
      </c>
      <c r="Y7" s="72" t="s">
        <v>23</v>
      </c>
      <c r="Z7" s="72" t="s">
        <v>24</v>
      </c>
      <c r="AA7" s="67" t="s">
        <v>25</v>
      </c>
      <c r="AB7" s="225"/>
      <c r="AC7" s="214"/>
    </row>
    <row r="8" spans="1:29" ht="57" customHeight="1" x14ac:dyDescent="0.25">
      <c r="A8" s="32">
        <v>1</v>
      </c>
      <c r="B8" s="27" t="s">
        <v>32</v>
      </c>
      <c r="C8" s="226" t="s">
        <v>1</v>
      </c>
      <c r="D8" s="10">
        <v>42954</v>
      </c>
      <c r="E8" s="7">
        <v>20504816.260000002</v>
      </c>
      <c r="F8" s="8">
        <v>17427043</v>
      </c>
      <c r="G8" s="3" t="s">
        <v>5</v>
      </c>
      <c r="H8" s="6">
        <v>42993</v>
      </c>
      <c r="I8" s="31">
        <v>71</v>
      </c>
      <c r="J8" s="30">
        <v>43063</v>
      </c>
      <c r="K8" s="34">
        <v>13.3</v>
      </c>
      <c r="L8" s="150">
        <v>9.5</v>
      </c>
      <c r="M8" s="175">
        <v>8.15</v>
      </c>
      <c r="N8" s="166">
        <v>75</v>
      </c>
      <c r="O8" s="37">
        <v>377</v>
      </c>
      <c r="P8" s="167">
        <f>N8+O8</f>
        <v>452</v>
      </c>
      <c r="Q8" s="160">
        <v>1011752.73</v>
      </c>
      <c r="R8" s="37">
        <v>868024.16</v>
      </c>
      <c r="S8" s="60">
        <f>R8*100/Q8</f>
        <v>85.794101094246614</v>
      </c>
      <c r="T8" s="11">
        <v>29</v>
      </c>
      <c r="U8" s="12">
        <v>4</v>
      </c>
      <c r="V8" s="12">
        <v>0</v>
      </c>
      <c r="W8" s="13">
        <v>0</v>
      </c>
      <c r="X8" s="13">
        <v>0</v>
      </c>
      <c r="Y8" s="13">
        <v>0</v>
      </c>
      <c r="Z8" s="12">
        <v>0</v>
      </c>
      <c r="AA8" s="14">
        <v>0</v>
      </c>
      <c r="AB8" s="14">
        <f>SUM(T8:AA8)</f>
        <v>33</v>
      </c>
      <c r="AC8" s="144" t="s">
        <v>67</v>
      </c>
    </row>
    <row r="9" spans="1:29" ht="57" customHeight="1" x14ac:dyDescent="0.25">
      <c r="A9" s="32">
        <v>2</v>
      </c>
      <c r="B9" s="27" t="s">
        <v>35</v>
      </c>
      <c r="C9" s="226"/>
      <c r="D9" s="10">
        <v>42954</v>
      </c>
      <c r="E9" s="7">
        <v>110648821.98</v>
      </c>
      <c r="F9" s="8">
        <v>77619751</v>
      </c>
      <c r="G9" s="3" t="s">
        <v>6</v>
      </c>
      <c r="H9" s="6">
        <v>43006</v>
      </c>
      <c r="I9" s="31">
        <v>82</v>
      </c>
      <c r="J9" s="30">
        <v>43087</v>
      </c>
      <c r="K9" s="34">
        <v>13.6</v>
      </c>
      <c r="L9" s="150">
        <v>12.25</v>
      </c>
      <c r="M9" s="175">
        <v>5.98</v>
      </c>
      <c r="N9" s="166">
        <v>517</v>
      </c>
      <c r="O9" s="37">
        <v>1631</v>
      </c>
      <c r="P9" s="167">
        <f t="shared" ref="P9:P18" si="0">N9+O9</f>
        <v>2148</v>
      </c>
      <c r="Q9" s="160">
        <v>5403457.0700000003</v>
      </c>
      <c r="R9" s="37">
        <v>2639093.13</v>
      </c>
      <c r="S9" s="60">
        <f t="shared" ref="S9:S15" si="1">R9*100/Q9</f>
        <v>48.840827192877093</v>
      </c>
      <c r="T9" s="11">
        <v>21</v>
      </c>
      <c r="U9" s="12">
        <v>36</v>
      </c>
      <c r="V9" s="12">
        <v>3</v>
      </c>
      <c r="W9" s="13">
        <v>2</v>
      </c>
      <c r="X9" s="13">
        <v>160</v>
      </c>
      <c r="Y9" s="13">
        <v>3</v>
      </c>
      <c r="Z9" s="12">
        <v>4</v>
      </c>
      <c r="AA9" s="14">
        <v>2</v>
      </c>
      <c r="AB9" s="14">
        <f t="shared" ref="AB9:AB18" si="2">SUM(T9:AA9)</f>
        <v>231</v>
      </c>
      <c r="AC9" s="144" t="s">
        <v>68</v>
      </c>
    </row>
    <row r="10" spans="1:29" ht="58.5" customHeight="1" x14ac:dyDescent="0.25">
      <c r="A10" s="32">
        <v>3</v>
      </c>
      <c r="B10" s="27" t="s">
        <v>36</v>
      </c>
      <c r="C10" s="226"/>
      <c r="D10" s="10">
        <v>42954</v>
      </c>
      <c r="E10" s="7">
        <v>64988150.630000003</v>
      </c>
      <c r="F10" s="8">
        <v>64375065.090000004</v>
      </c>
      <c r="G10" s="3" t="s">
        <v>7</v>
      </c>
      <c r="H10" s="6">
        <v>43000</v>
      </c>
      <c r="I10" s="31">
        <v>71</v>
      </c>
      <c r="J10" s="30">
        <v>43070</v>
      </c>
      <c r="K10" s="34">
        <v>23</v>
      </c>
      <c r="L10" s="150">
        <v>21.58</v>
      </c>
      <c r="M10" s="175">
        <v>13.1</v>
      </c>
      <c r="N10" s="166">
        <v>529</v>
      </c>
      <c r="O10" s="37">
        <v>1723</v>
      </c>
      <c r="P10" s="167">
        <f t="shared" si="0"/>
        <v>2252</v>
      </c>
      <c r="Q10" s="160">
        <v>4322234</v>
      </c>
      <c r="R10" s="78">
        <v>2623264</v>
      </c>
      <c r="S10" s="60">
        <f t="shared" si="1"/>
        <v>60.69231790782267</v>
      </c>
      <c r="T10" s="11">
        <v>24</v>
      </c>
      <c r="U10" s="12">
        <v>30</v>
      </c>
      <c r="V10" s="12">
        <v>0</v>
      </c>
      <c r="W10" s="13">
        <v>3</v>
      </c>
      <c r="X10" s="13">
        <v>176</v>
      </c>
      <c r="Y10" s="13">
        <v>8</v>
      </c>
      <c r="Z10" s="12">
        <v>3</v>
      </c>
      <c r="AA10" s="14">
        <v>2</v>
      </c>
      <c r="AB10" s="14">
        <f t="shared" si="2"/>
        <v>246</v>
      </c>
      <c r="AC10" s="144" t="s">
        <v>69</v>
      </c>
    </row>
    <row r="11" spans="1:29" ht="57.75" customHeight="1" x14ac:dyDescent="0.25">
      <c r="A11" s="33">
        <v>4</v>
      </c>
      <c r="B11" s="27" t="s">
        <v>37</v>
      </c>
      <c r="C11" s="69" t="s">
        <v>2</v>
      </c>
      <c r="D11" s="10">
        <v>42986</v>
      </c>
      <c r="E11" s="9">
        <v>36802481.850000001</v>
      </c>
      <c r="F11" s="9">
        <v>35605910.229999997</v>
      </c>
      <c r="G11" s="3" t="s">
        <v>13</v>
      </c>
      <c r="H11" s="6">
        <v>43032</v>
      </c>
      <c r="I11" s="31">
        <v>53</v>
      </c>
      <c r="J11" s="28">
        <v>43084</v>
      </c>
      <c r="K11" s="34">
        <v>15</v>
      </c>
      <c r="L11" s="150">
        <v>15</v>
      </c>
      <c r="M11" s="175">
        <v>3.19</v>
      </c>
      <c r="N11" s="166">
        <v>289</v>
      </c>
      <c r="O11" s="37">
        <v>867</v>
      </c>
      <c r="P11" s="167">
        <f t="shared" si="0"/>
        <v>1156</v>
      </c>
      <c r="Q11" s="160">
        <v>2445000</v>
      </c>
      <c r="R11" s="37">
        <v>520000</v>
      </c>
      <c r="S11" s="60">
        <f t="shared" si="1"/>
        <v>21.267893660531698</v>
      </c>
      <c r="T11" s="11">
        <v>9</v>
      </c>
      <c r="U11" s="12">
        <v>28</v>
      </c>
      <c r="V11" s="12">
        <v>0</v>
      </c>
      <c r="W11" s="13">
        <v>1</v>
      </c>
      <c r="X11" s="13">
        <v>81</v>
      </c>
      <c r="Y11" s="13">
        <v>2</v>
      </c>
      <c r="Z11" s="12">
        <v>2</v>
      </c>
      <c r="AA11" s="14">
        <v>0</v>
      </c>
      <c r="AB11" s="14">
        <f t="shared" si="2"/>
        <v>123</v>
      </c>
      <c r="AC11" s="144" t="s">
        <v>70</v>
      </c>
    </row>
    <row r="12" spans="1:29" ht="57" customHeight="1" x14ac:dyDescent="0.25">
      <c r="A12" s="33">
        <v>5</v>
      </c>
      <c r="B12" s="27" t="s">
        <v>38</v>
      </c>
      <c r="C12" s="227" t="s">
        <v>3</v>
      </c>
      <c r="D12" s="10">
        <v>42986</v>
      </c>
      <c r="E12" s="7">
        <v>12946228.52</v>
      </c>
      <c r="F12" s="7">
        <v>10898432.539999999</v>
      </c>
      <c r="G12" s="23" t="s">
        <v>14</v>
      </c>
      <c r="H12" s="6">
        <v>43032</v>
      </c>
      <c r="I12" s="31">
        <v>48</v>
      </c>
      <c r="J12" s="28">
        <v>43079</v>
      </c>
      <c r="K12" s="34">
        <v>5</v>
      </c>
      <c r="L12" s="150">
        <v>4.88</v>
      </c>
      <c r="M12" s="175">
        <v>0.61</v>
      </c>
      <c r="N12" s="168">
        <v>88</v>
      </c>
      <c r="O12" s="56">
        <v>264</v>
      </c>
      <c r="P12" s="167">
        <f t="shared" si="0"/>
        <v>352</v>
      </c>
      <c r="Q12" s="160">
        <v>422438</v>
      </c>
      <c r="R12" s="56">
        <v>53007.5</v>
      </c>
      <c r="S12" s="60">
        <f t="shared" si="1"/>
        <v>12.547995208764362</v>
      </c>
      <c r="T12" s="52">
        <v>9</v>
      </c>
      <c r="U12" s="53">
        <v>13</v>
      </c>
      <c r="V12" s="53">
        <v>1</v>
      </c>
      <c r="W12" s="54">
        <v>0</v>
      </c>
      <c r="X12" s="54">
        <v>48</v>
      </c>
      <c r="Y12" s="54">
        <v>2</v>
      </c>
      <c r="Z12" s="53">
        <v>1</v>
      </c>
      <c r="AA12" s="55">
        <v>0</v>
      </c>
      <c r="AB12" s="55">
        <f t="shared" si="2"/>
        <v>74</v>
      </c>
      <c r="AC12" s="144" t="s">
        <v>71</v>
      </c>
    </row>
    <row r="13" spans="1:29" ht="44.25" customHeight="1" x14ac:dyDescent="0.25">
      <c r="A13" s="33">
        <v>6</v>
      </c>
      <c r="B13" s="27" t="s">
        <v>44</v>
      </c>
      <c r="C13" s="227"/>
      <c r="D13" s="10">
        <v>42986</v>
      </c>
      <c r="E13" s="7">
        <v>8052636.8099999996</v>
      </c>
      <c r="F13" s="7">
        <v>7247373.1299999999</v>
      </c>
      <c r="G13" s="24" t="s">
        <v>9</v>
      </c>
      <c r="H13" s="6">
        <v>43021</v>
      </c>
      <c r="I13" s="31">
        <v>53</v>
      </c>
      <c r="J13" s="28">
        <v>43073</v>
      </c>
      <c r="K13" s="34">
        <v>10</v>
      </c>
      <c r="L13" s="150">
        <v>6.62</v>
      </c>
      <c r="M13" s="175">
        <v>2.11</v>
      </c>
      <c r="N13" s="168">
        <v>37</v>
      </c>
      <c r="O13" s="56">
        <v>115</v>
      </c>
      <c r="P13" s="167">
        <f t="shared" si="0"/>
        <v>152</v>
      </c>
      <c r="Q13" s="160">
        <v>1459200</v>
      </c>
      <c r="R13" s="78">
        <v>465158</v>
      </c>
      <c r="S13" s="60">
        <f t="shared" si="1"/>
        <v>31.877604166666668</v>
      </c>
      <c r="T13" s="11">
        <v>8</v>
      </c>
      <c r="U13" s="12">
        <v>23</v>
      </c>
      <c r="V13" s="12">
        <v>0</v>
      </c>
      <c r="W13" s="13">
        <v>0</v>
      </c>
      <c r="X13" s="13">
        <v>4</v>
      </c>
      <c r="Y13" s="13">
        <v>6</v>
      </c>
      <c r="Z13" s="12">
        <v>0</v>
      </c>
      <c r="AA13" s="14">
        <v>0</v>
      </c>
      <c r="AB13" s="14">
        <f t="shared" si="2"/>
        <v>41</v>
      </c>
      <c r="AC13" s="144" t="s">
        <v>72</v>
      </c>
    </row>
    <row r="14" spans="1:29" ht="66" customHeight="1" x14ac:dyDescent="0.25">
      <c r="A14" s="33">
        <v>7</v>
      </c>
      <c r="B14" s="27" t="s">
        <v>39</v>
      </c>
      <c r="C14" s="227"/>
      <c r="D14" s="10">
        <v>42986</v>
      </c>
      <c r="E14" s="7">
        <v>32392892.600000001</v>
      </c>
      <c r="F14" s="7">
        <v>0</v>
      </c>
      <c r="G14" s="25"/>
      <c r="H14" s="6"/>
      <c r="I14" s="31">
        <v>48</v>
      </c>
      <c r="J14" s="29"/>
      <c r="K14" s="35">
        <v>18.600000000000001</v>
      </c>
      <c r="L14" s="151"/>
      <c r="M14" s="175"/>
      <c r="N14" s="168"/>
      <c r="O14" s="56"/>
      <c r="P14" s="167"/>
      <c r="Q14" s="161"/>
      <c r="R14" s="56"/>
      <c r="S14" s="60"/>
      <c r="T14" s="15"/>
      <c r="U14" s="16"/>
      <c r="V14" s="16"/>
      <c r="W14" s="17"/>
      <c r="X14" s="17"/>
      <c r="Y14" s="17"/>
      <c r="Z14" s="16"/>
      <c r="AA14" s="18"/>
      <c r="AB14" s="14"/>
      <c r="AC14" s="145"/>
    </row>
    <row r="15" spans="1:29" ht="82.5" customHeight="1" x14ac:dyDescent="0.25">
      <c r="A15" s="33">
        <v>8</v>
      </c>
      <c r="B15" s="27" t="s">
        <v>56</v>
      </c>
      <c r="C15" s="227"/>
      <c r="D15" s="10">
        <v>42986</v>
      </c>
      <c r="E15" s="7">
        <v>35162869.329999998</v>
      </c>
      <c r="F15" s="7">
        <v>31394953.800000001</v>
      </c>
      <c r="G15" s="3" t="s">
        <v>15</v>
      </c>
      <c r="H15" s="6">
        <v>43033</v>
      </c>
      <c r="I15" s="31">
        <v>48</v>
      </c>
      <c r="J15" s="28">
        <v>43080</v>
      </c>
      <c r="K15" s="36">
        <v>18.100000000000001</v>
      </c>
      <c r="L15" s="152">
        <v>18.100000000000001</v>
      </c>
      <c r="M15" s="175">
        <v>0.27</v>
      </c>
      <c r="N15" s="169">
        <v>106</v>
      </c>
      <c r="O15" s="157">
        <v>406</v>
      </c>
      <c r="P15" s="167">
        <f t="shared" si="0"/>
        <v>512</v>
      </c>
      <c r="Q15" s="160">
        <v>4256000</v>
      </c>
      <c r="R15" s="57">
        <v>64504</v>
      </c>
      <c r="S15" s="60">
        <f t="shared" si="1"/>
        <v>1.5156015037593984</v>
      </c>
      <c r="T15" s="19">
        <v>7</v>
      </c>
      <c r="U15" s="20">
        <v>23</v>
      </c>
      <c r="V15" s="20">
        <v>0</v>
      </c>
      <c r="W15" s="21">
        <v>0</v>
      </c>
      <c r="X15" s="21">
        <v>57</v>
      </c>
      <c r="Y15" s="21">
        <v>1</v>
      </c>
      <c r="Z15" s="20">
        <v>1</v>
      </c>
      <c r="AA15" s="22">
        <v>1</v>
      </c>
      <c r="AB15" s="14">
        <f t="shared" si="2"/>
        <v>90</v>
      </c>
      <c r="AC15" s="144" t="s">
        <v>73</v>
      </c>
    </row>
    <row r="16" spans="1:29" ht="24" customHeight="1" x14ac:dyDescent="0.25">
      <c r="A16" s="238" t="s">
        <v>53</v>
      </c>
      <c r="B16" s="239"/>
      <c r="C16" s="87"/>
      <c r="D16" s="88"/>
      <c r="E16" s="89">
        <f>SUM(E8:E15)</f>
        <v>321498897.98000002</v>
      </c>
      <c r="F16" s="89">
        <f>SUM(F8:F15)</f>
        <v>244568528.78999999</v>
      </c>
      <c r="G16" s="90"/>
      <c r="H16" s="91"/>
      <c r="I16" s="92"/>
      <c r="J16" s="93"/>
      <c r="K16" s="94">
        <f>SUM(K8:K15)</f>
        <v>116.6</v>
      </c>
      <c r="L16" s="94">
        <f>SUM(L8:L15)</f>
        <v>87.93</v>
      </c>
      <c r="M16" s="94">
        <f>SUM(M8:M15)</f>
        <v>33.410000000000004</v>
      </c>
      <c r="N16" s="170">
        <f t="shared" ref="N16:O16" si="3">SUM(N8:N15)</f>
        <v>1641</v>
      </c>
      <c r="O16" s="106">
        <f t="shared" si="3"/>
        <v>5383</v>
      </c>
      <c r="P16" s="171">
        <f t="shared" si="0"/>
        <v>7024</v>
      </c>
      <c r="Q16" s="162">
        <f>SUM(Q8:Q15)</f>
        <v>19320081.800000001</v>
      </c>
      <c r="R16" s="95">
        <f>SUM(R8:R15)</f>
        <v>7233050.79</v>
      </c>
      <c r="S16" s="96"/>
      <c r="T16" s="97">
        <f>SUM(T8:T15)</f>
        <v>107</v>
      </c>
      <c r="U16" s="98">
        <f>SUM(U8:U15)</f>
        <v>157</v>
      </c>
      <c r="V16" s="98"/>
      <c r="W16" s="98">
        <f t="shared" ref="W16:AB16" si="4">SUM(W8:W15)</f>
        <v>6</v>
      </c>
      <c r="X16" s="98">
        <f t="shared" si="4"/>
        <v>526</v>
      </c>
      <c r="Y16" s="98">
        <f t="shared" si="4"/>
        <v>22</v>
      </c>
      <c r="Z16" s="98">
        <f t="shared" si="4"/>
        <v>11</v>
      </c>
      <c r="AA16" s="98">
        <f t="shared" si="4"/>
        <v>5</v>
      </c>
      <c r="AB16" s="98">
        <f t="shared" si="4"/>
        <v>838</v>
      </c>
      <c r="AC16" s="192"/>
    </row>
    <row r="17" spans="1:29" ht="58.5" customHeight="1" x14ac:dyDescent="0.25">
      <c r="A17" s="33">
        <v>9</v>
      </c>
      <c r="B17" s="27" t="s">
        <v>40</v>
      </c>
      <c r="C17" s="66" t="s">
        <v>10</v>
      </c>
      <c r="D17" s="10">
        <v>42955</v>
      </c>
      <c r="E17" s="7">
        <v>30417453.940000001</v>
      </c>
      <c r="F17" s="7">
        <v>24819193.48</v>
      </c>
      <c r="G17" s="3" t="s">
        <v>8</v>
      </c>
      <c r="H17" s="6">
        <v>43034</v>
      </c>
      <c r="I17" s="31">
        <v>71</v>
      </c>
      <c r="J17" s="28">
        <v>43074</v>
      </c>
      <c r="K17" s="36">
        <v>16.27</v>
      </c>
      <c r="L17" s="152">
        <v>16.27</v>
      </c>
      <c r="M17" s="176">
        <v>6.15</v>
      </c>
      <c r="N17" s="166">
        <v>94</v>
      </c>
      <c r="O17" s="37">
        <v>418</v>
      </c>
      <c r="P17" s="167">
        <f t="shared" si="0"/>
        <v>512</v>
      </c>
      <c r="Q17" s="160">
        <v>4885000</v>
      </c>
      <c r="R17" s="38">
        <v>1846129.88</v>
      </c>
      <c r="S17" s="61">
        <f>R17*100/Q17</f>
        <v>37.79180921187308</v>
      </c>
      <c r="T17" s="19">
        <v>41</v>
      </c>
      <c r="U17" s="20">
        <v>12</v>
      </c>
      <c r="V17" s="20">
        <v>0</v>
      </c>
      <c r="W17" s="21">
        <v>1</v>
      </c>
      <c r="X17" s="21">
        <v>6</v>
      </c>
      <c r="Y17" s="21">
        <v>0</v>
      </c>
      <c r="Z17" s="20">
        <v>1</v>
      </c>
      <c r="AA17" s="22">
        <v>0</v>
      </c>
      <c r="AB17" s="14">
        <f t="shared" si="2"/>
        <v>61</v>
      </c>
      <c r="AC17" s="144" t="s">
        <v>74</v>
      </c>
    </row>
    <row r="18" spans="1:29" ht="54.75" customHeight="1" thickBot="1" x14ac:dyDescent="0.3">
      <c r="A18" s="39">
        <v>10</v>
      </c>
      <c r="B18" s="40" t="s">
        <v>41</v>
      </c>
      <c r="C18" s="41" t="s">
        <v>4</v>
      </c>
      <c r="D18" s="42">
        <v>42986</v>
      </c>
      <c r="E18" s="43">
        <v>26236161.370000001</v>
      </c>
      <c r="F18" s="43">
        <v>22038459.550000001</v>
      </c>
      <c r="G18" s="44" t="s">
        <v>16</v>
      </c>
      <c r="H18" s="45">
        <v>43026</v>
      </c>
      <c r="I18" s="46">
        <v>48</v>
      </c>
      <c r="J18" s="47">
        <v>43073</v>
      </c>
      <c r="K18" s="48">
        <v>14.71</v>
      </c>
      <c r="L18" s="153">
        <v>14.71</v>
      </c>
      <c r="M18" s="177">
        <v>0.22</v>
      </c>
      <c r="N18" s="172">
        <v>66</v>
      </c>
      <c r="O18" s="158">
        <v>198</v>
      </c>
      <c r="P18" s="167">
        <f t="shared" si="0"/>
        <v>264</v>
      </c>
      <c r="Q18" s="160">
        <v>4679000</v>
      </c>
      <c r="R18" s="49">
        <v>69567.5</v>
      </c>
      <c r="S18" s="61">
        <f>R18*100/Q18</f>
        <v>1.4868027356272708</v>
      </c>
      <c r="T18" s="50">
        <v>22</v>
      </c>
      <c r="U18" s="12">
        <v>4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51">
        <v>0</v>
      </c>
      <c r="AB18" s="51">
        <f t="shared" si="2"/>
        <v>26</v>
      </c>
      <c r="AC18" s="193" t="s">
        <v>75</v>
      </c>
    </row>
    <row r="19" spans="1:29" ht="24" customHeight="1" thickBot="1" x14ac:dyDescent="0.3">
      <c r="A19" s="240" t="s">
        <v>54</v>
      </c>
      <c r="B19" s="241"/>
      <c r="C19" s="99"/>
      <c r="D19" s="99"/>
      <c r="E19" s="100">
        <f>SUM(E17:E18)</f>
        <v>56653615.310000002</v>
      </c>
      <c r="F19" s="100">
        <f>SUM(F17:F18)</f>
        <v>46857653.030000001</v>
      </c>
      <c r="G19" s="99"/>
      <c r="H19" s="99"/>
      <c r="I19" s="99"/>
      <c r="J19" s="99"/>
      <c r="K19" s="142">
        <f>SUM(K17:K18)</f>
        <v>30.98</v>
      </c>
      <c r="L19" s="142">
        <f>SUM(L17:L18)</f>
        <v>30.98</v>
      </c>
      <c r="M19" s="142">
        <f>SUM(M17:M18)</f>
        <v>6.37</v>
      </c>
      <c r="N19" s="173">
        <f t="shared" ref="N19:O19" si="5">SUM(N17:N18)</f>
        <v>160</v>
      </c>
      <c r="O19" s="99">
        <f t="shared" si="5"/>
        <v>616</v>
      </c>
      <c r="P19" s="102">
        <f>SUM(P17:P18)</f>
        <v>776</v>
      </c>
      <c r="Q19" s="163">
        <f>SUM(Q17:Q18)</f>
        <v>9564000</v>
      </c>
      <c r="R19" s="101">
        <f t="shared" ref="R19" si="6">SUM(R17:R18)</f>
        <v>1915697.38</v>
      </c>
      <c r="S19" s="143"/>
      <c r="T19" s="103">
        <f>SUM(T17:T18)</f>
        <v>63</v>
      </c>
      <c r="U19" s="104">
        <f>SUM(U17:U18)</f>
        <v>16</v>
      </c>
      <c r="V19" s="104"/>
      <c r="W19" s="104">
        <f t="shared" ref="W19:AB19" si="7">SUM(W17:W18)</f>
        <v>1</v>
      </c>
      <c r="X19" s="104">
        <f t="shared" si="7"/>
        <v>6</v>
      </c>
      <c r="Y19" s="104">
        <f t="shared" si="7"/>
        <v>0</v>
      </c>
      <c r="Z19" s="104">
        <f t="shared" si="7"/>
        <v>1</v>
      </c>
      <c r="AA19" s="104">
        <f t="shared" si="7"/>
        <v>0</v>
      </c>
      <c r="AB19" s="105">
        <f t="shared" si="7"/>
        <v>87</v>
      </c>
      <c r="AC19" s="26"/>
    </row>
    <row r="20" spans="1:29" ht="27.75" customHeight="1" thickBot="1" x14ac:dyDescent="0.3">
      <c r="A20" s="236" t="s">
        <v>57</v>
      </c>
      <c r="B20" s="237"/>
      <c r="C20" s="79"/>
      <c r="D20" s="79"/>
      <c r="E20" s="80">
        <f>E16+E19</f>
        <v>378152513.29000002</v>
      </c>
      <c r="F20" s="80">
        <f>F16+F19</f>
        <v>291426181.81999999</v>
      </c>
      <c r="G20" s="81"/>
      <c r="H20" s="79"/>
      <c r="I20" s="79"/>
      <c r="J20" s="79"/>
      <c r="K20" s="107">
        <f t="shared" ref="K20:Q20" si="8">K16+K19</f>
        <v>147.57999999999998</v>
      </c>
      <c r="L20" s="107">
        <f t="shared" si="8"/>
        <v>118.91000000000001</v>
      </c>
      <c r="M20" s="154">
        <f t="shared" si="8"/>
        <v>39.78</v>
      </c>
      <c r="N20" s="174">
        <f t="shared" si="8"/>
        <v>1801</v>
      </c>
      <c r="O20" s="82">
        <f t="shared" si="8"/>
        <v>5999</v>
      </c>
      <c r="P20" s="83">
        <f t="shared" si="8"/>
        <v>7800</v>
      </c>
      <c r="Q20" s="164">
        <f t="shared" si="8"/>
        <v>28884081.800000001</v>
      </c>
      <c r="R20" s="82">
        <f t="shared" ref="R20" si="9">R16+R19</f>
        <v>9148748.1699999999</v>
      </c>
      <c r="S20" s="83"/>
      <c r="T20" s="79">
        <f>T16+T19</f>
        <v>170</v>
      </c>
      <c r="U20" s="84">
        <f>U16+U19</f>
        <v>173</v>
      </c>
      <c r="V20" s="84"/>
      <c r="W20" s="84">
        <f t="shared" ref="W20:AB20" si="10">W16+W19</f>
        <v>7</v>
      </c>
      <c r="X20" s="84">
        <f t="shared" si="10"/>
        <v>532</v>
      </c>
      <c r="Y20" s="84">
        <f t="shared" si="10"/>
        <v>22</v>
      </c>
      <c r="Z20" s="84">
        <f t="shared" si="10"/>
        <v>12</v>
      </c>
      <c r="AA20" s="84">
        <f t="shared" si="10"/>
        <v>5</v>
      </c>
      <c r="AB20" s="245">
        <f t="shared" si="10"/>
        <v>925</v>
      </c>
      <c r="AC20" s="26"/>
    </row>
    <row r="23" spans="1:29" ht="21" x14ac:dyDescent="0.35">
      <c r="C23" s="246" t="s">
        <v>77</v>
      </c>
      <c r="U23" s="58" t="s">
        <v>59</v>
      </c>
      <c r="V23" s="58"/>
      <c r="W23" s="2"/>
      <c r="X23" s="2"/>
      <c r="Y23" s="2"/>
      <c r="Z23" s="2"/>
      <c r="AA23" s="2"/>
      <c r="AB23" s="2"/>
      <c r="AC23" s="59">
        <v>0.3805</v>
      </c>
    </row>
  </sheetData>
  <mergeCells count="28">
    <mergeCell ref="A1:AC1"/>
    <mergeCell ref="A2:AC2"/>
    <mergeCell ref="A3:AC3"/>
    <mergeCell ref="A5:A7"/>
    <mergeCell ref="B5:B7"/>
    <mergeCell ref="C5:J5"/>
    <mergeCell ref="K5:K7"/>
    <mergeCell ref="M5:AC5"/>
    <mergeCell ref="C6:C7"/>
    <mergeCell ref="D6:D7"/>
    <mergeCell ref="AC6:AC7"/>
    <mergeCell ref="E6:E7"/>
    <mergeCell ref="F6:F7"/>
    <mergeCell ref="G6:G7"/>
    <mergeCell ref="H6:H7"/>
    <mergeCell ref="I6:I7"/>
    <mergeCell ref="A20:B20"/>
    <mergeCell ref="AB6:AB7"/>
    <mergeCell ref="C8:C10"/>
    <mergeCell ref="C12:C15"/>
    <mergeCell ref="A16:B16"/>
    <mergeCell ref="A19:B19"/>
    <mergeCell ref="J6:J7"/>
    <mergeCell ref="M6:M7"/>
    <mergeCell ref="T6:AA6"/>
    <mergeCell ref="Q6:S6"/>
    <mergeCell ref="L5:L7"/>
    <mergeCell ref="N6:P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 23.11.2017</vt:lpstr>
      <vt:lpstr>AVANCE CON MAQMAX 23.11.2017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Imagen 02</cp:lastModifiedBy>
  <cp:lastPrinted>2017-11-22T20:26:20Z</cp:lastPrinted>
  <dcterms:created xsi:type="dcterms:W3CDTF">2017-09-08T14:25:11Z</dcterms:created>
  <dcterms:modified xsi:type="dcterms:W3CDTF">2017-11-28T21:37:19Z</dcterms:modified>
</cp:coreProperties>
</file>